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rporate Affairs Databases\Website\Gov.ie New Pages\Gov.ie Forestry Division Monthly Reports\"/>
    </mc:Choice>
  </mc:AlternateContent>
  <xr:revisionPtr revIDLastSave="0" documentId="8_{6FA979EB-589F-40BE-96BF-9328ACAC448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TITLE" sheetId="1" r:id="rId1"/>
    <sheet name="AFFOR 1ST GRANTS €_HECTARES" sheetId="2" r:id="rId2"/>
    <sheet name="AFFOR 2ND GRANTS €_HECTARES" sheetId="3" r:id="rId3"/>
    <sheet name="PREMIUMS €" sheetId="4" r:id="rId4"/>
    <sheet name="FOREST ROADS €_L METRES" sheetId="5" r:id="rId5"/>
    <sheet name="Form 1's Summary" sheetId="6" r:id="rId6"/>
    <sheet name="Form 1's Recd - Details" sheetId="7" r:id="rId7"/>
    <sheet name="Form 1's Tech Approved-Details" sheetId="8" r:id="rId8"/>
    <sheet name="Form 1's Financial Apps issued" sheetId="9" r:id="rId9"/>
    <sheet name="Form 2's  Summary " sheetId="10" r:id="rId10"/>
    <sheet name="Form 2's Recd - Details" sheetId="11" r:id="rId11"/>
    <sheet name="Form 2's Approved - Details" sheetId="12" r:id="rId12"/>
    <sheet name="Forest Roads - Form 1's" sheetId="13" r:id="rId13"/>
    <sheet name="Forest Roads - Form 2's" sheetId="14" r:id="rId14"/>
    <sheet name="Felling" sheetId="20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5" l="1"/>
  <c r="L9" i="5"/>
  <c r="F25" i="20" l="1"/>
  <c r="F9" i="20"/>
  <c r="E6" i="20" l="1"/>
  <c r="D6" i="20"/>
  <c r="J24" i="14" l="1"/>
  <c r="L24" i="14"/>
  <c r="J8" i="14"/>
  <c r="L8" i="14"/>
  <c r="J24" i="13"/>
  <c r="L24" i="13"/>
  <c r="J8" i="13"/>
  <c r="L8" i="13"/>
  <c r="J24" i="10"/>
  <c r="L24" i="10"/>
  <c r="J8" i="10"/>
  <c r="L8" i="10"/>
  <c r="L9" i="9"/>
  <c r="N9" i="9"/>
  <c r="J26" i="6"/>
  <c r="L26" i="6"/>
  <c r="J9" i="6"/>
  <c r="L9" i="6"/>
  <c r="F9" i="4" l="1"/>
  <c r="J10" i="3"/>
  <c r="L10" i="3"/>
  <c r="J9" i="2"/>
  <c r="L9" i="2"/>
  <c r="F24" i="20" l="1"/>
  <c r="F8" i="20"/>
  <c r="J23" i="14" l="1"/>
  <c r="L23" i="14"/>
  <c r="J7" i="14"/>
  <c r="L7" i="14"/>
  <c r="J23" i="13"/>
  <c r="L23" i="13"/>
  <c r="J7" i="13"/>
  <c r="L7" i="13"/>
  <c r="J23" i="10"/>
  <c r="L23" i="10"/>
  <c r="J7" i="10"/>
  <c r="L7" i="10"/>
  <c r="L8" i="9"/>
  <c r="N8" i="9"/>
  <c r="J8" i="6" l="1"/>
  <c r="L8" i="6"/>
  <c r="J8" i="5"/>
  <c r="L8" i="5"/>
  <c r="F8" i="4" l="1"/>
  <c r="J9" i="3"/>
  <c r="L9" i="3"/>
  <c r="J8" i="2"/>
  <c r="L8" i="2"/>
  <c r="J25" i="6" l="1"/>
  <c r="L25" i="6"/>
  <c r="F23" i="20" l="1"/>
  <c r="F7" i="20" l="1"/>
  <c r="J22" i="14" l="1"/>
  <c r="L22" i="14"/>
  <c r="J6" i="14"/>
  <c r="L6" i="14"/>
  <c r="J22" i="13"/>
  <c r="L22" i="13"/>
  <c r="J6" i="13" l="1"/>
  <c r="L6" i="13"/>
  <c r="J22" i="10"/>
  <c r="L22" i="10"/>
  <c r="J6" i="10"/>
  <c r="L6" i="10"/>
  <c r="L7" i="9" l="1"/>
  <c r="N7" i="9"/>
  <c r="J24" i="6"/>
  <c r="L24" i="6"/>
  <c r="J7" i="6"/>
  <c r="L7" i="6"/>
  <c r="J7" i="5" l="1"/>
  <c r="L7" i="5"/>
  <c r="F7" i="4" l="1"/>
  <c r="J8" i="3"/>
  <c r="L8" i="3"/>
  <c r="J7" i="2"/>
  <c r="L7" i="2"/>
  <c r="F22" i="20" l="1"/>
  <c r="F6" i="20"/>
  <c r="J21" i="14" l="1"/>
  <c r="L21" i="14"/>
  <c r="J5" i="14"/>
  <c r="L5" i="14"/>
  <c r="J21" i="13"/>
  <c r="L21" i="13"/>
  <c r="J5" i="13"/>
  <c r="L5" i="13"/>
  <c r="J21" i="10"/>
  <c r="L21" i="10"/>
  <c r="J5" i="10"/>
  <c r="L5" i="10"/>
  <c r="J23" i="6"/>
  <c r="L23" i="6"/>
  <c r="J6" i="6"/>
  <c r="L6" i="6"/>
  <c r="J6" i="5" l="1"/>
  <c r="L6" i="5"/>
  <c r="L6" i="9" l="1"/>
  <c r="N6" i="9"/>
  <c r="F6" i="4"/>
  <c r="J7" i="3"/>
  <c r="L7" i="3"/>
  <c r="J6" i="2"/>
  <c r="L6" i="2"/>
  <c r="I21" i="20" l="1"/>
  <c r="I22" i="20" s="1"/>
  <c r="I23" i="20" s="1"/>
  <c r="I24" i="20" s="1"/>
  <c r="I25" i="20" s="1"/>
  <c r="I26" i="20" s="1"/>
  <c r="I27" i="20" s="1"/>
  <c r="I28" i="20" s="1"/>
  <c r="I29" i="20" s="1"/>
  <c r="I30" i="20" s="1"/>
  <c r="I31" i="20" s="1"/>
  <c r="I32" i="20" s="1"/>
  <c r="I20" i="14" l="1"/>
  <c r="I21" i="14" s="1"/>
  <c r="I22" i="14" s="1"/>
  <c r="I23" i="14" s="1"/>
  <c r="I24" i="14" s="1"/>
  <c r="I25" i="14" s="1"/>
  <c r="I26" i="14" s="1"/>
  <c r="I27" i="14" s="1"/>
  <c r="I28" i="14" s="1"/>
  <c r="I29" i="14" s="1"/>
  <c r="I30" i="14" s="1"/>
  <c r="I31" i="14" s="1"/>
  <c r="G20" i="14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I4" i="14"/>
  <c r="I5" i="14" s="1"/>
  <c r="I6" i="14" s="1"/>
  <c r="I7" i="14" s="1"/>
  <c r="I8" i="14" s="1"/>
  <c r="I9" i="14" s="1"/>
  <c r="I10" i="14" s="1"/>
  <c r="I11" i="14" s="1"/>
  <c r="I12" i="14" s="1"/>
  <c r="I13" i="14" s="1"/>
  <c r="I14" i="14" s="1"/>
  <c r="I15" i="14" s="1"/>
  <c r="G4" i="14"/>
  <c r="G5" i="14" s="1"/>
  <c r="G6" i="14" s="1"/>
  <c r="G7" i="14" s="1"/>
  <c r="G8" i="14" s="1"/>
  <c r="G9" i="14" s="1"/>
  <c r="G10" i="14" s="1"/>
  <c r="G11" i="14" s="1"/>
  <c r="G12" i="14" s="1"/>
  <c r="G13" i="14" s="1"/>
  <c r="G14" i="14" s="1"/>
  <c r="G15" i="14" s="1"/>
  <c r="I20" i="13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G20" i="13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I4" i="13"/>
  <c r="I5" i="13" s="1"/>
  <c r="I6" i="13" s="1"/>
  <c r="I7" i="13" s="1"/>
  <c r="I8" i="13" s="1"/>
  <c r="I9" i="13" s="1"/>
  <c r="I10" i="13" s="1"/>
  <c r="I11" i="13" s="1"/>
  <c r="I12" i="13" s="1"/>
  <c r="I13" i="13" s="1"/>
  <c r="I14" i="13" s="1"/>
  <c r="I15" i="13" s="1"/>
  <c r="G4" i="13"/>
  <c r="G5" i="13" s="1"/>
  <c r="G6" i="13" s="1"/>
  <c r="G7" i="13" s="1"/>
  <c r="G8" i="13" s="1"/>
  <c r="G9" i="13" s="1"/>
  <c r="G10" i="13" s="1"/>
  <c r="G11" i="13" s="1"/>
  <c r="G12" i="13" s="1"/>
  <c r="G13" i="13" s="1"/>
  <c r="G14" i="13" s="1"/>
  <c r="G15" i="13" s="1"/>
  <c r="I20" i="10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G20" i="10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I4" i="10"/>
  <c r="I5" i="10" s="1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G4" i="10"/>
  <c r="G5" i="10" s="1"/>
  <c r="G6" i="10" s="1"/>
  <c r="G7" i="10" s="1"/>
  <c r="G8" i="10" s="1"/>
  <c r="G9" i="10" s="1"/>
  <c r="G10" i="10" s="1"/>
  <c r="G11" i="10" s="1"/>
  <c r="G12" i="10" s="1"/>
  <c r="G13" i="10" s="1"/>
  <c r="G14" i="10" s="1"/>
  <c r="G15" i="10" s="1"/>
  <c r="J5" i="9"/>
  <c r="J6" i="9" s="1"/>
  <c r="J7" i="9" s="1"/>
  <c r="J8" i="9" s="1"/>
  <c r="J9" i="9" s="1"/>
  <c r="J10" i="9" s="1"/>
  <c r="J11" i="9" s="1"/>
  <c r="J12" i="9" s="1"/>
  <c r="J13" i="9" s="1"/>
  <c r="J14" i="9" s="1"/>
  <c r="J15" i="9" s="1"/>
  <c r="J16" i="9" s="1"/>
  <c r="H5" i="9"/>
  <c r="H6" i="9" s="1"/>
  <c r="H7" i="9" s="1"/>
  <c r="H8" i="9" s="1"/>
  <c r="H9" i="9" s="1"/>
  <c r="H10" i="9" s="1"/>
  <c r="H11" i="9" s="1"/>
  <c r="H12" i="9" s="1"/>
  <c r="H13" i="9" s="1"/>
  <c r="H14" i="9" s="1"/>
  <c r="H15" i="9" s="1"/>
  <c r="H16" i="9" s="1"/>
  <c r="I22" i="6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G22" i="6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I5" i="6"/>
  <c r="I6" i="6" s="1"/>
  <c r="I7" i="6" s="1"/>
  <c r="I8" i="6" s="1"/>
  <c r="I9" i="6" s="1"/>
  <c r="I10" i="6" s="1"/>
  <c r="I11" i="6" s="1"/>
  <c r="I12" i="6" s="1"/>
  <c r="I13" i="6" s="1"/>
  <c r="I14" i="6" s="1"/>
  <c r="I15" i="6" s="1"/>
  <c r="I16" i="6" s="1"/>
  <c r="G5" i="6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I5" i="5" l="1"/>
  <c r="I6" i="5" s="1"/>
  <c r="I7" i="5" s="1"/>
  <c r="I8" i="5" s="1"/>
  <c r="I9" i="5" s="1"/>
  <c r="I10" i="5" s="1"/>
  <c r="I11" i="5" s="1"/>
  <c r="I12" i="5" s="1"/>
  <c r="I13" i="5" s="1"/>
  <c r="I14" i="5" s="1"/>
  <c r="I15" i="5" s="1"/>
  <c r="I16" i="5" s="1"/>
  <c r="G5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E5" i="4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I6" i="3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G6" i="3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M13" i="12" l="1"/>
  <c r="L13" i="12"/>
  <c r="K13" i="12"/>
  <c r="J13" i="12"/>
  <c r="I13" i="12"/>
  <c r="H13" i="12"/>
  <c r="G13" i="12"/>
  <c r="F13" i="12"/>
  <c r="E13" i="12"/>
  <c r="D13" i="12"/>
  <c r="C13" i="12"/>
  <c r="B13" i="12"/>
  <c r="N12" i="12"/>
  <c r="N11" i="12"/>
  <c r="N10" i="12"/>
  <c r="M6" i="12"/>
  <c r="L6" i="12"/>
  <c r="K6" i="12"/>
  <c r="J6" i="12"/>
  <c r="I6" i="12"/>
  <c r="H6" i="12"/>
  <c r="G6" i="12"/>
  <c r="F6" i="12"/>
  <c r="E6" i="12"/>
  <c r="D6" i="12"/>
  <c r="C6" i="12"/>
  <c r="B6" i="12"/>
  <c r="N6" i="12" s="1"/>
  <c r="N5" i="12"/>
  <c r="N4" i="12"/>
  <c r="N3" i="12"/>
  <c r="M13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N11" i="11"/>
  <c r="N10" i="11"/>
  <c r="N5" i="11"/>
  <c r="N4" i="11"/>
  <c r="N3" i="11"/>
  <c r="N13" i="12" l="1"/>
  <c r="N13" i="11"/>
  <c r="N6" i="11"/>
  <c r="N13" i="8"/>
  <c r="N12" i="8"/>
  <c r="N10" i="8"/>
  <c r="N6" i="8"/>
  <c r="N5" i="8"/>
  <c r="N3" i="8"/>
  <c r="N13" i="7"/>
  <c r="N12" i="7"/>
  <c r="N10" i="7"/>
  <c r="N6" i="7"/>
  <c r="N5" i="7"/>
  <c r="N3" i="7"/>
  <c r="F21" i="20" l="1"/>
  <c r="G21" i="20" s="1"/>
  <c r="G22" i="20" s="1"/>
  <c r="G23" i="20" s="1"/>
  <c r="G24" i="20" s="1"/>
  <c r="G25" i="20" s="1"/>
  <c r="C21" i="20"/>
  <c r="C22" i="20" s="1"/>
  <c r="F5" i="20"/>
  <c r="G5" i="20" s="1"/>
  <c r="G6" i="20" s="1"/>
  <c r="G7" i="20" s="1"/>
  <c r="G8" i="20" s="1"/>
  <c r="G9" i="20" s="1"/>
  <c r="C5" i="20"/>
  <c r="C6" i="20" s="1"/>
  <c r="C7" i="20" l="1"/>
  <c r="J6" i="20"/>
  <c r="K6" i="20" s="1"/>
  <c r="C23" i="20"/>
  <c r="J22" i="20"/>
  <c r="K22" i="20" s="1"/>
  <c r="J21" i="20"/>
  <c r="K21" i="20" s="1"/>
  <c r="J5" i="20"/>
  <c r="K5" i="20" s="1"/>
  <c r="J23" i="20" l="1"/>
  <c r="K23" i="20" s="1"/>
  <c r="C24" i="20"/>
  <c r="J7" i="20"/>
  <c r="K7" i="20" s="1"/>
  <c r="C8" i="20"/>
  <c r="N26" i="8"/>
  <c r="N27" i="8"/>
  <c r="J8" i="20" l="1"/>
  <c r="K8" i="20" s="1"/>
  <c r="C9" i="20"/>
  <c r="J9" i="20" s="1"/>
  <c r="K9" i="20" s="1"/>
  <c r="C25" i="20"/>
  <c r="J25" i="20" s="1"/>
  <c r="K25" i="20" s="1"/>
  <c r="J24" i="20"/>
  <c r="K24" i="20" s="1"/>
  <c r="G16" i="14"/>
  <c r="L20" i="14"/>
  <c r="J20" i="14"/>
  <c r="E20" i="14"/>
  <c r="E21" i="14" s="1"/>
  <c r="C20" i="14"/>
  <c r="C21" i="14" s="1"/>
  <c r="L4" i="14"/>
  <c r="J4" i="14"/>
  <c r="E4" i="14"/>
  <c r="E5" i="14" s="1"/>
  <c r="C4" i="14"/>
  <c r="C5" i="14" s="1"/>
  <c r="G32" i="13"/>
  <c r="G16" i="13"/>
  <c r="L20" i="13"/>
  <c r="J20" i="13"/>
  <c r="E20" i="13"/>
  <c r="E21" i="13" s="1"/>
  <c r="C20" i="13"/>
  <c r="C21" i="13" s="1"/>
  <c r="L4" i="13"/>
  <c r="J4" i="13"/>
  <c r="E4" i="13"/>
  <c r="E5" i="13" s="1"/>
  <c r="C4" i="13"/>
  <c r="C5" i="13" s="1"/>
  <c r="M27" i="12"/>
  <c r="L27" i="12"/>
  <c r="K27" i="12"/>
  <c r="J27" i="12"/>
  <c r="I27" i="12"/>
  <c r="H27" i="12"/>
  <c r="G27" i="12"/>
  <c r="F27" i="12"/>
  <c r="E27" i="12"/>
  <c r="D27" i="12"/>
  <c r="C27" i="12"/>
  <c r="B27" i="12"/>
  <c r="N26" i="12"/>
  <c r="N25" i="12"/>
  <c r="N24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N19" i="12"/>
  <c r="N18" i="12"/>
  <c r="N17" i="12"/>
  <c r="M27" i="11"/>
  <c r="L27" i="11"/>
  <c r="K27" i="11"/>
  <c r="J27" i="11"/>
  <c r="I27" i="11"/>
  <c r="H27" i="11"/>
  <c r="G27" i="11"/>
  <c r="F27" i="11"/>
  <c r="E27" i="11"/>
  <c r="D27" i="11"/>
  <c r="C27" i="11"/>
  <c r="B27" i="11"/>
  <c r="N26" i="11"/>
  <c r="N25" i="11"/>
  <c r="N24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N19" i="11"/>
  <c r="N18" i="11"/>
  <c r="N17" i="11"/>
  <c r="G16" i="10"/>
  <c r="L20" i="10"/>
  <c r="J20" i="10"/>
  <c r="E20" i="10"/>
  <c r="E21" i="10" s="1"/>
  <c r="C20" i="10"/>
  <c r="C21" i="10" s="1"/>
  <c r="L4" i="10"/>
  <c r="J4" i="10"/>
  <c r="E4" i="10"/>
  <c r="E5" i="10" s="1"/>
  <c r="C4" i="10"/>
  <c r="C5" i="10" s="1"/>
  <c r="N5" i="9"/>
  <c r="L5" i="9"/>
  <c r="E5" i="9"/>
  <c r="E6" i="9" s="1"/>
  <c r="C5" i="9"/>
  <c r="C6" i="9" s="1"/>
  <c r="N24" i="8"/>
  <c r="N20" i="8"/>
  <c r="N19" i="8"/>
  <c r="N17" i="8"/>
  <c r="C22" i="10" l="1"/>
  <c r="K21" i="10"/>
  <c r="N21" i="10" s="1"/>
  <c r="E22" i="14"/>
  <c r="E23" i="14" s="1"/>
  <c r="M21" i="14"/>
  <c r="O21" i="14" s="1"/>
  <c r="E7" i="9"/>
  <c r="O6" i="9"/>
  <c r="R6" i="9" s="1"/>
  <c r="E6" i="10"/>
  <c r="E7" i="10" s="1"/>
  <c r="M5" i="10"/>
  <c r="O5" i="10" s="1"/>
  <c r="E22" i="10"/>
  <c r="E23" i="10" s="1"/>
  <c r="M21" i="10"/>
  <c r="O21" i="10" s="1"/>
  <c r="C6" i="13"/>
  <c r="K5" i="13"/>
  <c r="N5" i="13" s="1"/>
  <c r="C22" i="13"/>
  <c r="K21" i="13"/>
  <c r="N21" i="13" s="1"/>
  <c r="C6" i="10"/>
  <c r="K5" i="10"/>
  <c r="N5" i="10" s="1"/>
  <c r="E6" i="13"/>
  <c r="E7" i="13" s="1"/>
  <c r="M5" i="13"/>
  <c r="O5" i="13" s="1"/>
  <c r="E22" i="13"/>
  <c r="E23" i="13" s="1"/>
  <c r="M21" i="13"/>
  <c r="O21" i="13" s="1"/>
  <c r="C7" i="9"/>
  <c r="M6" i="9"/>
  <c r="Q6" i="9" s="1"/>
  <c r="E6" i="14"/>
  <c r="E7" i="14" s="1"/>
  <c r="M5" i="14"/>
  <c r="O5" i="14" s="1"/>
  <c r="C6" i="14"/>
  <c r="K5" i="14"/>
  <c r="N5" i="14" s="1"/>
  <c r="C22" i="14"/>
  <c r="K21" i="14"/>
  <c r="N21" i="14" s="1"/>
  <c r="N27" i="12"/>
  <c r="N20" i="12"/>
  <c r="N27" i="11"/>
  <c r="N20" i="11"/>
  <c r="K20" i="14"/>
  <c r="N20" i="14" s="1"/>
  <c r="K4" i="14"/>
  <c r="N4" i="14" s="1"/>
  <c r="G32" i="14"/>
  <c r="M4" i="14"/>
  <c r="O4" i="14" s="1"/>
  <c r="M20" i="14"/>
  <c r="O20" i="14" s="1"/>
  <c r="K4" i="13"/>
  <c r="N4" i="13" s="1"/>
  <c r="M4" i="13"/>
  <c r="O4" i="13" s="1"/>
  <c r="K20" i="13"/>
  <c r="N20" i="13" s="1"/>
  <c r="M20" i="13"/>
  <c r="O20" i="13" s="1"/>
  <c r="G32" i="10"/>
  <c r="K4" i="10"/>
  <c r="N4" i="10" s="1"/>
  <c r="M4" i="10"/>
  <c r="O4" i="10" s="1"/>
  <c r="K20" i="10"/>
  <c r="N20" i="10" s="1"/>
  <c r="M20" i="10"/>
  <c r="O20" i="10" s="1"/>
  <c r="M5" i="9"/>
  <c r="Q5" i="9" s="1"/>
  <c r="O5" i="9"/>
  <c r="R5" i="9" s="1"/>
  <c r="K22" i="14" l="1"/>
  <c r="N22" i="14" s="1"/>
  <c r="C23" i="14"/>
  <c r="E8" i="14"/>
  <c r="M7" i="14"/>
  <c r="O7" i="14" s="1"/>
  <c r="E24" i="13"/>
  <c r="M23" i="13"/>
  <c r="O23" i="13" s="1"/>
  <c r="K6" i="10"/>
  <c r="N6" i="10" s="1"/>
  <c r="C7" i="10"/>
  <c r="K6" i="13"/>
  <c r="N6" i="13" s="1"/>
  <c r="C7" i="13"/>
  <c r="E8" i="10"/>
  <c r="M7" i="10"/>
  <c r="O7" i="10" s="1"/>
  <c r="E24" i="14"/>
  <c r="M23" i="14"/>
  <c r="O23" i="14" s="1"/>
  <c r="K6" i="14"/>
  <c r="N6" i="14" s="1"/>
  <c r="C7" i="14"/>
  <c r="M7" i="9"/>
  <c r="Q7" i="9" s="1"/>
  <c r="C8" i="9"/>
  <c r="E8" i="13"/>
  <c r="M7" i="13"/>
  <c r="O7" i="13" s="1"/>
  <c r="K22" i="13"/>
  <c r="N22" i="13" s="1"/>
  <c r="C23" i="13"/>
  <c r="E24" i="10"/>
  <c r="M23" i="10"/>
  <c r="O23" i="10" s="1"/>
  <c r="O7" i="9"/>
  <c r="R7" i="9" s="1"/>
  <c r="E8" i="9"/>
  <c r="K22" i="10"/>
  <c r="N22" i="10" s="1"/>
  <c r="C23" i="10"/>
  <c r="M6" i="14"/>
  <c r="O6" i="14" s="1"/>
  <c r="M22" i="13"/>
  <c r="O22" i="13" s="1"/>
  <c r="M6" i="10"/>
  <c r="O6" i="10" s="1"/>
  <c r="M22" i="14"/>
  <c r="O22" i="14" s="1"/>
  <c r="M6" i="13"/>
  <c r="O6" i="13" s="1"/>
  <c r="M22" i="10"/>
  <c r="O22" i="10" s="1"/>
  <c r="N27" i="7"/>
  <c r="N26" i="7"/>
  <c r="N24" i="7"/>
  <c r="N20" i="7"/>
  <c r="N19" i="7"/>
  <c r="N17" i="7"/>
  <c r="L22" i="6"/>
  <c r="J22" i="6"/>
  <c r="E22" i="6"/>
  <c r="E23" i="6" s="1"/>
  <c r="C22" i="6"/>
  <c r="C23" i="6" s="1"/>
  <c r="L5" i="6"/>
  <c r="J5" i="6"/>
  <c r="E5" i="6"/>
  <c r="E6" i="6" s="1"/>
  <c r="C5" i="6"/>
  <c r="C6" i="6" s="1"/>
  <c r="L5" i="5"/>
  <c r="J5" i="5"/>
  <c r="E5" i="5"/>
  <c r="E6" i="5" s="1"/>
  <c r="C5" i="5"/>
  <c r="C6" i="5" s="1"/>
  <c r="F5" i="4"/>
  <c r="C5" i="4"/>
  <c r="C6" i="4" s="1"/>
  <c r="L6" i="3"/>
  <c r="J6" i="3"/>
  <c r="E6" i="3"/>
  <c r="E7" i="3" s="1"/>
  <c r="C6" i="3"/>
  <c r="C7" i="3" s="1"/>
  <c r="C24" i="10" l="1"/>
  <c r="K24" i="10" s="1"/>
  <c r="N24" i="10" s="1"/>
  <c r="K23" i="10"/>
  <c r="N23" i="10" s="1"/>
  <c r="C8" i="14"/>
  <c r="K8" i="14" s="1"/>
  <c r="N8" i="14" s="1"/>
  <c r="K7" i="14"/>
  <c r="N7" i="14" s="1"/>
  <c r="C8" i="10"/>
  <c r="K8" i="10" s="1"/>
  <c r="N8" i="10" s="1"/>
  <c r="K7" i="10"/>
  <c r="N7" i="10" s="1"/>
  <c r="M24" i="10"/>
  <c r="O24" i="10" s="1"/>
  <c r="M8" i="13"/>
  <c r="O8" i="13" s="1"/>
  <c r="M8" i="10"/>
  <c r="O8" i="10" s="1"/>
  <c r="M8" i="14"/>
  <c r="O8" i="14" s="1"/>
  <c r="C16" i="14"/>
  <c r="E9" i="9"/>
  <c r="O9" i="9" s="1"/>
  <c r="R9" i="9" s="1"/>
  <c r="O8" i="9"/>
  <c r="R8" i="9" s="1"/>
  <c r="C24" i="13"/>
  <c r="K24" i="13" s="1"/>
  <c r="N24" i="13" s="1"/>
  <c r="K23" i="13"/>
  <c r="N23" i="13" s="1"/>
  <c r="C9" i="9"/>
  <c r="M9" i="9" s="1"/>
  <c r="Q9" i="9" s="1"/>
  <c r="M8" i="9"/>
  <c r="Q8" i="9" s="1"/>
  <c r="C8" i="13"/>
  <c r="K8" i="13" s="1"/>
  <c r="N8" i="13" s="1"/>
  <c r="K7" i="13"/>
  <c r="N7" i="13" s="1"/>
  <c r="C24" i="14"/>
  <c r="K24" i="14" s="1"/>
  <c r="N24" i="14" s="1"/>
  <c r="K23" i="14"/>
  <c r="N23" i="14" s="1"/>
  <c r="M24" i="14"/>
  <c r="O24" i="14" s="1"/>
  <c r="M24" i="13"/>
  <c r="O24" i="13" s="1"/>
  <c r="G6" i="4"/>
  <c r="H6" i="4" s="1"/>
  <c r="C7" i="4"/>
  <c r="C7" i="5"/>
  <c r="K6" i="5"/>
  <c r="N6" i="5" s="1"/>
  <c r="C7" i="6"/>
  <c r="K6" i="6"/>
  <c r="N6" i="6" s="1"/>
  <c r="C24" i="6"/>
  <c r="C25" i="6" s="1"/>
  <c r="K23" i="6"/>
  <c r="N23" i="6" s="1"/>
  <c r="C8" i="3"/>
  <c r="K7" i="3"/>
  <c r="N7" i="3" s="1"/>
  <c r="E8" i="3"/>
  <c r="M7" i="3"/>
  <c r="O7" i="3" s="1"/>
  <c r="E7" i="5"/>
  <c r="M6" i="5"/>
  <c r="O6" i="5" s="1"/>
  <c r="E7" i="6"/>
  <c r="E8" i="6" s="1"/>
  <c r="M6" i="6"/>
  <c r="O6" i="6" s="1"/>
  <c r="E24" i="6"/>
  <c r="M23" i="6"/>
  <c r="O23" i="6" s="1"/>
  <c r="G34" i="6"/>
  <c r="K5" i="6"/>
  <c r="N5" i="6" s="1"/>
  <c r="K22" i="6"/>
  <c r="N22" i="6" s="1"/>
  <c r="G17" i="6"/>
  <c r="M5" i="6"/>
  <c r="O5" i="6" s="1"/>
  <c r="M22" i="6"/>
  <c r="O22" i="6" s="1"/>
  <c r="K5" i="5"/>
  <c r="N5" i="5" s="1"/>
  <c r="M5" i="5"/>
  <c r="O5" i="5" s="1"/>
  <c r="G5" i="4"/>
  <c r="H5" i="4" s="1"/>
  <c r="K6" i="3"/>
  <c r="N6" i="3" s="1"/>
  <c r="M6" i="3"/>
  <c r="O6" i="3" s="1"/>
  <c r="M7" i="5" l="1"/>
  <c r="O7" i="5" s="1"/>
  <c r="E8" i="5"/>
  <c r="M24" i="6"/>
  <c r="O24" i="6" s="1"/>
  <c r="E25" i="6"/>
  <c r="E9" i="6"/>
  <c r="M8" i="6"/>
  <c r="O8" i="6" s="1"/>
  <c r="M8" i="3"/>
  <c r="O8" i="3" s="1"/>
  <c r="E9" i="3"/>
  <c r="C26" i="6"/>
  <c r="K26" i="6" s="1"/>
  <c r="N26" i="6" s="1"/>
  <c r="K25" i="6"/>
  <c r="N25" i="6" s="1"/>
  <c r="K7" i="5"/>
  <c r="N7" i="5" s="1"/>
  <c r="C8" i="5"/>
  <c r="C32" i="13"/>
  <c r="C16" i="10"/>
  <c r="C32" i="10"/>
  <c r="K8" i="3"/>
  <c r="N8" i="3" s="1"/>
  <c r="C9" i="3"/>
  <c r="G7" i="4"/>
  <c r="H7" i="4" s="1"/>
  <c r="C8" i="4"/>
  <c r="C32" i="14"/>
  <c r="K7" i="6"/>
  <c r="N7" i="6" s="1"/>
  <c r="C8" i="6"/>
  <c r="C16" i="13"/>
  <c r="K24" i="6"/>
  <c r="N24" i="6" s="1"/>
  <c r="M7" i="6"/>
  <c r="O7" i="6" s="1"/>
  <c r="L5" i="2"/>
  <c r="J5" i="2"/>
  <c r="E5" i="2"/>
  <c r="E6" i="2" s="1"/>
  <c r="C5" i="2"/>
  <c r="C6" i="2" s="1"/>
  <c r="C9" i="5" l="1"/>
  <c r="K9" i="5" s="1"/>
  <c r="N9" i="5" s="1"/>
  <c r="K8" i="5"/>
  <c r="N8" i="5" s="1"/>
  <c r="E10" i="3"/>
  <c r="M10" i="3" s="1"/>
  <c r="O10" i="3" s="1"/>
  <c r="M9" i="3"/>
  <c r="O9" i="3" s="1"/>
  <c r="E26" i="6"/>
  <c r="M25" i="6"/>
  <c r="O25" i="6" s="1"/>
  <c r="C10" i="3"/>
  <c r="K10" i="3" s="1"/>
  <c r="N10" i="3" s="1"/>
  <c r="K9" i="3"/>
  <c r="N9" i="3" s="1"/>
  <c r="M9" i="6"/>
  <c r="O9" i="6" s="1"/>
  <c r="C9" i="4"/>
  <c r="G9" i="4" s="1"/>
  <c r="H9" i="4" s="1"/>
  <c r="G8" i="4"/>
  <c r="H8" i="4" s="1"/>
  <c r="C9" i="6"/>
  <c r="K9" i="6" s="1"/>
  <c r="N9" i="6" s="1"/>
  <c r="K8" i="6"/>
  <c r="N8" i="6" s="1"/>
  <c r="E9" i="5"/>
  <c r="M9" i="5" s="1"/>
  <c r="O9" i="5" s="1"/>
  <c r="M8" i="5"/>
  <c r="O8" i="5" s="1"/>
  <c r="C7" i="2"/>
  <c r="K6" i="2"/>
  <c r="N6" i="2" s="1"/>
  <c r="E7" i="2"/>
  <c r="M6" i="2"/>
  <c r="O6" i="2" s="1"/>
  <c r="K5" i="2"/>
  <c r="N5" i="2" s="1"/>
  <c r="M5" i="2"/>
  <c r="O5" i="2" s="1"/>
  <c r="M7" i="2" l="1"/>
  <c r="O7" i="2" s="1"/>
  <c r="E8" i="2"/>
  <c r="K7" i="2"/>
  <c r="N7" i="2" s="1"/>
  <c r="C8" i="2"/>
  <c r="C17" i="6"/>
  <c r="C34" i="6"/>
  <c r="M26" i="6"/>
  <c r="O26" i="6" s="1"/>
  <c r="C9" i="2" l="1"/>
  <c r="K9" i="2" s="1"/>
  <c r="N9" i="2" s="1"/>
  <c r="K8" i="2"/>
  <c r="N8" i="2" s="1"/>
  <c r="E9" i="2"/>
  <c r="M9" i="2" s="1"/>
  <c r="O9" i="2" s="1"/>
  <c r="M8" i="2"/>
  <c r="O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ann.gregg</author>
  </authors>
  <commentList>
    <comment ref="K1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ann.gregg:</t>
        </r>
        <r>
          <rPr>
            <sz val="9"/>
            <color indexed="81"/>
            <rFont val="Tahoma"/>
            <family val="2"/>
          </rPr>
          <t xml:space="preserve">
Adjustment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ann.gregg</author>
  </authors>
  <commentList>
    <comment ref="K1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ann.gregg:</t>
        </r>
        <r>
          <rPr>
            <sz val="9"/>
            <color indexed="81"/>
            <rFont val="Tahoma"/>
            <family val="2"/>
          </rPr>
          <t xml:space="preserve">
Adjustment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ann.gregg</author>
  </authors>
  <commentList>
    <comment ref="J11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ann.gregg:</t>
        </r>
        <r>
          <rPr>
            <sz val="9"/>
            <color indexed="81"/>
            <rFont val="Tahoma"/>
            <family val="2"/>
          </rPr>
          <t xml:space="preserve">
Applications now digitised - area available for stats </t>
        </r>
      </text>
    </comment>
    <comment ref="M11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ann.gregg:</t>
        </r>
        <r>
          <rPr>
            <sz val="9"/>
            <color indexed="81"/>
            <rFont val="Tahoma"/>
            <family val="2"/>
          </rPr>
          <t xml:space="preserve">
not digitised yet</t>
        </r>
      </text>
    </comment>
    <comment ref="B24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ann.gregg:</t>
        </r>
        <r>
          <rPr>
            <sz val="9"/>
            <color indexed="81"/>
            <rFont val="Tahoma"/>
            <family val="2"/>
          </rPr>
          <t xml:space="preserve">
Total hectares not available at time of report - applications not digitised</t>
        </r>
      </text>
    </comment>
    <comment ref="E25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ann.gregg:</t>
        </r>
        <r>
          <rPr>
            <sz val="9"/>
            <color indexed="81"/>
            <rFont val="Tahoma"/>
            <family val="2"/>
          </rPr>
          <t xml:space="preserve">
Hectares not available at time of report - applications not digitised</t>
        </r>
      </text>
    </comment>
    <comment ref="B26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ann.gregg:</t>
        </r>
        <r>
          <rPr>
            <sz val="9"/>
            <color indexed="81"/>
            <rFont val="Tahoma"/>
            <family val="2"/>
          </rPr>
          <t xml:space="preserve">
Hectares not available at time of report - applications not digitised</t>
        </r>
      </text>
    </comment>
  </commentList>
</comments>
</file>

<file path=xl/sharedStrings.xml><?xml version="1.0" encoding="utf-8"?>
<sst xmlns="http://schemas.openxmlformats.org/spreadsheetml/2006/main" count="752" uniqueCount="102">
  <si>
    <t xml:space="preserve">Note: RCW = Reconstitution of Woodlands Scheme, WIS = Woodland Improvement Scheme </t>
  </si>
  <si>
    <t xml:space="preserve">Afforestation 1st Grant totals </t>
  </si>
  <si>
    <t>Change</t>
  </si>
  <si>
    <t>YTD % change</t>
  </si>
  <si>
    <t>€</t>
  </si>
  <si>
    <t>YTD</t>
  </si>
  <si>
    <t>Area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</si>
  <si>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</si>
  <si>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</si>
  <si>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</si>
  <si>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</si>
  <si>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</si>
  <si>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</si>
  <si>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</si>
  <si>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</si>
  <si>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</si>
  <si>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</si>
  <si>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</si>
  <si>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</si>
  <si>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2nd Instalment Grant totals - Afforestation</t>
  </si>
  <si>
    <t>%</t>
  </si>
  <si>
    <t>Totals includes Afforestation, FEPS and NWS Establishment Premium Payments</t>
  </si>
  <si>
    <t>Lin Mtrs</t>
  </si>
  <si>
    <t>Form 1's received for Reconstitution of Woodlands and Woodland Improvement Schemes are not included here but are available on pages 6 and 7</t>
  </si>
  <si>
    <t xml:space="preserve"> </t>
  </si>
  <si>
    <t>Forms</t>
  </si>
  <si>
    <t>Average</t>
  </si>
  <si>
    <t xml:space="preserve">Summary - Form 1's Technically Approved for Afforestation only </t>
  </si>
  <si>
    <t xml:space="preserve">Form 1's approved for Reconstitution of Woodlands and Woodland Improvement Schemes are not included here but are available on page 6  </t>
  </si>
  <si>
    <t>For a breakdown by scheme, see pages 6 &amp; 7.  Details in relation to Financial Approvals are on page 8</t>
  </si>
  <si>
    <t>SCHEME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</si>
  <si>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</si>
  <si>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</si>
  <si>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</si>
  <si>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</si>
  <si>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</si>
  <si>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</si>
  <si>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</si>
  <si>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</si>
  <si>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</si>
  <si>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</si>
  <si>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</si>
  <si>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</si>
  <si>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ytd</t>
  </si>
  <si>
    <t>AFFORESTATION TOTAL</t>
  </si>
  <si>
    <t>RCW ( includes Grant/Non Grant Form 1's)</t>
  </si>
  <si>
    <t>WIS</t>
  </si>
  <si>
    <t>RCW</t>
  </si>
  <si>
    <t xml:space="preserve">No. of Fin Apps issued </t>
  </si>
  <si>
    <t xml:space="preserve">Area </t>
  </si>
  <si>
    <t>* Financial Approval totals are based on Form 1a applications</t>
  </si>
  <si>
    <t>Form 2's received for Afforestation, Reconstitution and Woodland Improvement Scheme.</t>
  </si>
  <si>
    <t xml:space="preserve">Form 2's approved for Afforestation, Reconstitution and Woodland Improvement Scheme </t>
  </si>
  <si>
    <t>For scheme detail see pages 10 &amp; 11</t>
  </si>
  <si>
    <t>AFFORESTATION</t>
  </si>
  <si>
    <t>TOTAL</t>
  </si>
  <si>
    <t xml:space="preserve">Form 1's Received - Roads </t>
  </si>
  <si>
    <t>Metres</t>
  </si>
  <si>
    <t xml:space="preserve">Form 1's Approved - Roads  </t>
  </si>
  <si>
    <t xml:space="preserve">NOTE: GRANT AND NON GRANT ROAD APPLICATIONS ARE INCLUDED IN THE DETAILS ABOVE </t>
  </si>
  <si>
    <t>Form 2's Received - Roads</t>
  </si>
  <si>
    <t>Form 2's Approved - Roads</t>
  </si>
  <si>
    <t>Licences Change YTD</t>
  </si>
  <si>
    <t>Licences Change YTD %</t>
  </si>
  <si>
    <t>Month</t>
  </si>
  <si>
    <t>Licences YTD</t>
  </si>
  <si>
    <t>Clearfell - Hectares</t>
  </si>
  <si>
    <t>Thinning- Hectares</t>
  </si>
  <si>
    <t>Total Hectares</t>
  </si>
  <si>
    <t>Hectares YTD</t>
  </si>
  <si>
    <t>Jan</t>
  </si>
  <si>
    <t>Thinning - Hectares</t>
  </si>
  <si>
    <r>
      <t>Summary - Form 1's received for Afforestation</t>
    </r>
    <r>
      <rPr>
        <b/>
        <u/>
        <sz val="12"/>
        <color indexed="18"/>
        <rFont val="Arial"/>
        <family val="2"/>
      </rPr>
      <t xml:space="preserve"> only</t>
    </r>
    <r>
      <rPr>
        <b/>
        <sz val="12"/>
        <color indexed="18"/>
        <rFont val="Arial"/>
        <family val="2"/>
      </rPr>
      <t xml:space="preserve"> </t>
    </r>
  </si>
  <si>
    <t xml:space="preserve">on the same forest plot in a felling licence application. </t>
  </si>
  <si>
    <t xml:space="preserve">When this information is being reported in the table above, any area that is being applied for thinning and clearfell, will be included in each column. </t>
  </si>
  <si>
    <t xml:space="preserve">For example if a 10ha block is applied for thinning in 2020 and clearfell in 2025; then 10ha will be registered in the thinning column, 10ha in </t>
  </si>
  <si>
    <t xml:space="preserve">the clearfell column and 20ha  in the total column. </t>
  </si>
  <si>
    <r>
      <t>Following the commencement of the Forestry Act 2014 on the 24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May 2017, forest owners are able to apply for multiple harvest events </t>
    </r>
  </si>
  <si>
    <t>FORM 1'S - RECEIVED 2019</t>
  </si>
  <si>
    <t xml:space="preserve">FORM 1'S - AREA - RECEIVED 2019  (HECTARES) </t>
  </si>
  <si>
    <t>FORM 1'S - TECHNICALLY APPROVED 2019</t>
  </si>
  <si>
    <t xml:space="preserve">FORM 1'S - AREA - TECHNICALLY APPROVED 2019 (HECTARES) </t>
  </si>
  <si>
    <t>FORM 2'S - RECEIVED 2019</t>
  </si>
  <si>
    <t xml:space="preserve">FORM 2'S - AREA - RECEIVED 2019  (HECTARES) </t>
  </si>
  <si>
    <t>FORM 2'S - APPROVED 2019</t>
  </si>
  <si>
    <t xml:space="preserve">FORM 2'S - AREA - APPROVED 2019 (HECTARES) </t>
  </si>
  <si>
    <t>Forest Roads Expenditure 2020</t>
  </si>
  <si>
    <t>FORM 1'S - RECEIVED 2020</t>
  </si>
  <si>
    <t xml:space="preserve">FORM 1'S - AREA - RECEIVED 2020  (HECTARES) </t>
  </si>
  <si>
    <t>FORM 1'S - TECHNICALLY APPROVED 2020</t>
  </si>
  <si>
    <t xml:space="preserve">FORM 1'S - AREA - TECHNICALLY APPROVED 2020(HECTARES) </t>
  </si>
  <si>
    <t>2020 Financial Approvals Issued</t>
  </si>
  <si>
    <t>FORM 2'S - RECEIVED 2020</t>
  </si>
  <si>
    <t xml:space="preserve">FORM 2'S - AREA - RECEIVED 2020  (HECTARES) </t>
  </si>
  <si>
    <t>FORM 2'S - APPROVED 2020</t>
  </si>
  <si>
    <t xml:space="preserve">FORM 2'S - AREA - APPROVED 2020 (HECTARES) </t>
  </si>
  <si>
    <t xml:space="preserve">2020 FELLING LICENCES </t>
  </si>
  <si>
    <t xml:space="preserve">Note : Licence application areas are estimates only &amp; are subject to revision. </t>
  </si>
  <si>
    <t>FORESTRY DIVISION, DEPT OF AGRICULTURE, FOOD &amp; THE MARINE</t>
  </si>
  <si>
    <t>MONTHLY REPORT FOR MAY 2020</t>
  </si>
  <si>
    <t xml:space="preserve">Felling Licence Applications </t>
  </si>
  <si>
    <t>Felling Licences Issued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</si>
</sst>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€&quot;#,##0;[Red]\-&quot;€&quot;#,##0"/>
    <numFmt numFmtId="164" formatCode="#,##0_ ;[Red]\-#,##0\ "/>
    <numFmt numFmtId="165" formatCode="#,##0.00_ ;[Red]\-#,##0.00\ "/>
    <numFmt numFmtId="166" formatCode="&quot;€&quot;#,##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u/>
      <sz val="12"/>
      <color theme="1"/>
      <name val="Arial"/>
      <family val="2"/>
    </font>
    <font>
      <b/>
      <u/>
      <sz val="8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u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2"/>
      <color indexed="62"/>
      <name val="Arial"/>
      <family val="2"/>
    </font>
    <font>
      <b/>
      <sz val="12"/>
      <color indexed="8"/>
      <name val="Arial"/>
      <family val="2"/>
    </font>
    <font>
      <sz val="12"/>
      <color rgb="FFFF0000"/>
      <name val="Arial"/>
      <family val="2"/>
    </font>
    <font>
      <b/>
      <sz val="14"/>
      <color indexed="62"/>
      <name val="Arial"/>
      <family val="2"/>
    </font>
    <font>
      <sz val="12"/>
      <color indexed="62"/>
      <name val="Arial"/>
      <family val="2"/>
    </font>
    <font>
      <sz val="12"/>
      <color theme="1"/>
      <name val="Arial"/>
      <family val="2"/>
    </font>
    <font>
      <b/>
      <sz val="10"/>
      <color indexed="18"/>
      <name val="Arial"/>
      <family val="2"/>
    </font>
    <font>
      <sz val="10"/>
      <color theme="1"/>
      <name val="Arial"/>
      <family val="2"/>
    </font>
    <font>
      <b/>
      <u/>
      <sz val="18"/>
      <name val="Arial"/>
      <family val="2"/>
    </font>
    <font>
      <b/>
      <u/>
      <sz val="14"/>
      <name val="Arial"/>
      <family val="2"/>
    </font>
    <font>
      <b/>
      <u/>
      <sz val="12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2"/>
      <color indexed="10"/>
      <name val="Arial"/>
      <family val="2"/>
    </font>
    <font>
      <u/>
      <sz val="18"/>
      <name val="Arial"/>
      <family val="2"/>
    </font>
    <font>
      <sz val="12"/>
      <color rgb="FFFF0000"/>
      <name val="Calibri"/>
      <family val="2"/>
      <scheme val="minor"/>
    </font>
    <font>
      <sz val="16"/>
      <color rgb="FFFF0000"/>
      <name val="Arial"/>
      <family val="2"/>
    </font>
    <font>
      <b/>
      <u/>
      <sz val="16"/>
      <name val="Arial"/>
      <family val="2"/>
    </font>
    <font>
      <b/>
      <u/>
      <sz val="12"/>
      <color indexed="18"/>
      <name val="Arial"/>
      <family val="2"/>
    </font>
    <font>
      <b/>
      <sz val="14"/>
      <color indexed="8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sz val="18"/>
      <color rgb="FFFF0000"/>
      <name val="Arial"/>
      <family val="2"/>
    </font>
    <font>
      <sz val="2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18">
    <xf numFmtId="0" fontId="0" fillId="0" borderId="0" xfId="0"/>
    <xf numFmtId="0" fontId="16" fillId="0" borderId="0" xfId="0" applyFont="1"/>
    <xf numFmtId="3" fontId="16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vertical="center"/>
    </xf>
    <xf numFmtId="0" fontId="22" fillId="7" borderId="15" xfId="5" applyFont="1" applyFill="1" applyBorder="1"/>
    <xf numFmtId="0" fontId="22" fillId="7" borderId="15" xfId="5" applyFont="1" applyFill="1" applyBorder="1" applyAlignment="1">
      <alignment horizontal="center"/>
    </xf>
    <xf numFmtId="3" fontId="22" fillId="7" borderId="15" xfId="5" applyNumberFormat="1" applyFont="1" applyFill="1" applyBorder="1" applyAlignment="1">
      <alignment horizontal="center"/>
    </xf>
    <xf numFmtId="0" fontId="23" fillId="0" borderId="0" xfId="0" applyFont="1"/>
    <xf numFmtId="0" fontId="22" fillId="7" borderId="11" xfId="5" applyFont="1" applyFill="1" applyBorder="1"/>
    <xf numFmtId="3" fontId="22" fillId="7" borderId="11" xfId="5" applyNumberFormat="1" applyFont="1" applyFill="1" applyBorder="1"/>
    <xf numFmtId="0" fontId="24" fillId="0" borderId="0" xfId="0" applyFont="1"/>
    <xf numFmtId="0" fontId="12" fillId="7" borderId="11" xfId="5" applyFont="1" applyFill="1" applyBorder="1"/>
    <xf numFmtId="0" fontId="11" fillId="7" borderId="11" xfId="5" applyFont="1" applyFill="1" applyBorder="1"/>
    <xf numFmtId="3" fontId="13" fillId="7" borderId="11" xfId="5" applyNumberFormat="1" applyFont="1" applyFill="1" applyBorder="1"/>
    <xf numFmtId="0" fontId="19" fillId="0" borderId="0" xfId="0" applyFont="1"/>
    <xf numFmtId="0" fontId="18" fillId="0" borderId="0" xfId="0" applyFont="1"/>
    <xf numFmtId="0" fontId="7" fillId="7" borderId="0" xfId="5" applyFont="1" applyFill="1" applyBorder="1"/>
    <xf numFmtId="3" fontId="25" fillId="7" borderId="0" xfId="5" applyNumberFormat="1" applyFont="1" applyFill="1" applyBorder="1"/>
    <xf numFmtId="3" fontId="22" fillId="7" borderId="15" xfId="5" applyNumberFormat="1" applyFont="1" applyFill="1" applyBorder="1"/>
    <xf numFmtId="4" fontId="22" fillId="7" borderId="11" xfId="5" applyNumberFormat="1" applyFont="1" applyFill="1" applyBorder="1"/>
    <xf numFmtId="3" fontId="24" fillId="0" borderId="0" xfId="0" applyNumberFormat="1" applyFont="1"/>
    <xf numFmtId="4" fontId="12" fillId="7" borderId="11" xfId="5" applyNumberFormat="1" applyFont="1" applyFill="1" applyBorder="1"/>
    <xf numFmtId="4" fontId="11" fillId="7" borderId="11" xfId="5" applyNumberFormat="1" applyFont="1" applyFill="1" applyBorder="1"/>
    <xf numFmtId="4" fontId="13" fillId="7" borderId="11" xfId="5" applyNumberFormat="1" applyFont="1" applyFill="1" applyBorder="1"/>
    <xf numFmtId="3" fontId="19" fillId="0" borderId="0" xfId="0" applyNumberFormat="1" applyFont="1" applyFill="1"/>
    <xf numFmtId="0" fontId="4" fillId="8" borderId="0" xfId="0" applyFont="1" applyFill="1"/>
    <xf numFmtId="0" fontId="23" fillId="8" borderId="0" xfId="0" applyFont="1" applyFill="1"/>
    <xf numFmtId="0" fontId="21" fillId="0" borderId="0" xfId="0" applyFont="1"/>
    <xf numFmtId="0" fontId="22" fillId="0" borderId="15" xfId="5" applyFont="1" applyFill="1" applyBorder="1"/>
    <xf numFmtId="0" fontId="22" fillId="0" borderId="15" xfId="5" applyFont="1" applyFill="1" applyBorder="1" applyAlignment="1">
      <alignment horizontal="center"/>
    </xf>
    <xf numFmtId="3" fontId="22" fillId="0" borderId="15" xfId="5" applyNumberFormat="1" applyFont="1" applyFill="1" applyBorder="1" applyAlignment="1">
      <alignment horizontal="center"/>
    </xf>
    <xf numFmtId="0" fontId="22" fillId="0" borderId="11" xfId="5" applyFont="1" applyFill="1" applyBorder="1"/>
    <xf numFmtId="3" fontId="22" fillId="0" borderId="11" xfId="5" applyNumberFormat="1" applyFont="1" applyFill="1" applyBorder="1"/>
    <xf numFmtId="0" fontId="12" fillId="0" borderId="11" xfId="5" applyFont="1" applyFill="1" applyBorder="1"/>
    <xf numFmtId="0" fontId="11" fillId="0" borderId="11" xfId="5" applyFont="1" applyFill="1" applyBorder="1"/>
    <xf numFmtId="3" fontId="13" fillId="0" borderId="11" xfId="5" applyNumberFormat="1" applyFont="1" applyFill="1" applyBorder="1"/>
    <xf numFmtId="0" fontId="7" fillId="0" borderId="0" xfId="5" applyFont="1" applyFill="1" applyBorder="1"/>
    <xf numFmtId="3" fontId="25" fillId="0" borderId="0" xfId="5" applyNumberFormat="1" applyFont="1" applyFill="1" applyBorder="1"/>
    <xf numFmtId="0" fontId="27" fillId="0" borderId="0" xfId="0" applyFont="1"/>
    <xf numFmtId="3" fontId="22" fillId="0" borderId="15" xfId="5" applyNumberFormat="1" applyFont="1" applyFill="1" applyBorder="1"/>
    <xf numFmtId="3" fontId="23" fillId="0" borderId="0" xfId="0" applyNumberFormat="1" applyFont="1"/>
    <xf numFmtId="0" fontId="22" fillId="9" borderId="11" xfId="5" applyFont="1" applyFill="1" applyBorder="1"/>
    <xf numFmtId="4" fontId="22" fillId="9" borderId="11" xfId="5" applyNumberFormat="1" applyFont="1" applyFill="1" applyBorder="1"/>
    <xf numFmtId="4" fontId="24" fillId="0" borderId="0" xfId="0" applyNumberFormat="1" applyFont="1"/>
    <xf numFmtId="4" fontId="12" fillId="9" borderId="11" xfId="5" applyNumberFormat="1" applyFont="1" applyFill="1" applyBorder="1"/>
    <xf numFmtId="4" fontId="11" fillId="9" borderId="11" xfId="5" applyNumberFormat="1" applyFont="1" applyFill="1" applyBorder="1"/>
    <xf numFmtId="4" fontId="13" fillId="9" borderId="11" xfId="5" applyNumberFormat="1" applyFont="1" applyFill="1" applyBorder="1"/>
    <xf numFmtId="4" fontId="19" fillId="0" borderId="0" xfId="0" applyNumberFormat="1" applyFont="1"/>
    <xf numFmtId="3" fontId="4" fillId="0" borderId="0" xfId="0" applyNumberFormat="1" applyFont="1"/>
    <xf numFmtId="0" fontId="28" fillId="0" borderId="0" xfId="0" applyFont="1"/>
    <xf numFmtId="0" fontId="29" fillId="0" borderId="0" xfId="0" applyFont="1"/>
    <xf numFmtId="0" fontId="31" fillId="0" borderId="0" xfId="0" applyFont="1"/>
    <xf numFmtId="0" fontId="32" fillId="0" borderId="0" xfId="0" applyFont="1" applyFill="1" applyBorder="1"/>
    <xf numFmtId="0" fontId="4" fillId="3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2" fillId="5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left"/>
    </xf>
    <xf numFmtId="3" fontId="4" fillId="0" borderId="11" xfId="0" applyNumberFormat="1" applyFont="1" applyBorder="1"/>
    <xf numFmtId="3" fontId="4" fillId="5" borderId="11" xfId="0" applyNumberFormat="1" applyFont="1" applyFill="1" applyBorder="1"/>
    <xf numFmtId="164" fontId="4" fillId="0" borderId="11" xfId="0" applyNumberFormat="1" applyFont="1" applyBorder="1"/>
    <xf numFmtId="164" fontId="4" fillId="4" borderId="11" xfId="0" applyNumberFormat="1" applyFont="1" applyFill="1" applyBorder="1"/>
    <xf numFmtId="9" fontId="34" fillId="0" borderId="11" xfId="0" applyNumberFormat="1" applyFont="1" applyBorder="1"/>
    <xf numFmtId="9" fontId="34" fillId="5" borderId="11" xfId="0" applyNumberFormat="1" applyFont="1" applyFill="1" applyBorder="1"/>
    <xf numFmtId="9" fontId="4" fillId="0" borderId="11" xfId="0" applyNumberFormat="1" applyFont="1" applyBorder="1"/>
    <xf numFmtId="9" fontId="4" fillId="5" borderId="11" xfId="0" applyNumberFormat="1" applyFont="1" applyFill="1" applyBorder="1"/>
    <xf numFmtId="0" fontId="35" fillId="0" borderId="0" xfId="0" applyFont="1" applyFill="1" applyBorder="1"/>
    <xf numFmtId="0" fontId="30" fillId="0" borderId="11" xfId="0" applyFont="1" applyBorder="1"/>
    <xf numFmtId="0" fontId="36" fillId="0" borderId="0" xfId="0" applyFont="1"/>
    <xf numFmtId="0" fontId="4" fillId="0" borderId="0" xfId="0" applyFont="1" applyFill="1" applyBorder="1"/>
    <xf numFmtId="0" fontId="4" fillId="0" borderId="0" xfId="0" applyFont="1" applyBorder="1"/>
    <xf numFmtId="0" fontId="36" fillId="0" borderId="0" xfId="0" applyFont="1" applyFill="1" applyBorder="1"/>
    <xf numFmtId="0" fontId="32" fillId="0" borderId="0" xfId="0" applyFont="1"/>
    <xf numFmtId="0" fontId="4" fillId="3" borderId="11" xfId="0" applyFont="1" applyFill="1" applyBorder="1" applyAlignment="1">
      <alignment vertical="center"/>
    </xf>
    <xf numFmtId="0" fontId="22" fillId="0" borderId="11" xfId="0" applyFont="1" applyBorder="1"/>
    <xf numFmtId="0" fontId="22" fillId="0" borderId="3" xfId="0" applyFont="1" applyBorder="1" applyAlignment="1">
      <alignment horizontal="center"/>
    </xf>
    <xf numFmtId="164" fontId="4" fillId="0" borderId="3" xfId="0" applyNumberFormat="1" applyFont="1" applyBorder="1"/>
    <xf numFmtId="9" fontId="4" fillId="0" borderId="11" xfId="0" applyNumberFormat="1" applyFont="1" applyBorder="1" applyAlignment="1">
      <alignment horizontal="center"/>
    </xf>
    <xf numFmtId="9" fontId="34" fillId="0" borderId="11" xfId="0" applyNumberFormat="1" applyFont="1" applyBorder="1" applyAlignment="1">
      <alignment horizontal="center"/>
    </xf>
    <xf numFmtId="0" fontId="35" fillId="0" borderId="0" xfId="0" applyFont="1"/>
    <xf numFmtId="3" fontId="22" fillId="0" borderId="11" xfId="0" applyNumberFormat="1" applyFont="1" applyBorder="1" applyAlignment="1">
      <alignment horizontal="center"/>
    </xf>
    <xf numFmtId="0" fontId="37" fillId="0" borderId="0" xfId="0" applyFont="1" applyAlignment="1">
      <alignment vertical="center"/>
    </xf>
    <xf numFmtId="0" fontId="4" fillId="3" borderId="11" xfId="7" applyFont="1" applyFill="1" applyBorder="1"/>
    <xf numFmtId="0" fontId="23" fillId="0" borderId="11" xfId="7" applyFont="1" applyBorder="1"/>
    <xf numFmtId="0" fontId="22" fillId="0" borderId="11" xfId="7" applyFont="1" applyBorder="1" applyAlignment="1">
      <alignment horizontal="center"/>
    </xf>
    <xf numFmtId="4" fontId="22" fillId="4" borderId="11" xfId="7" applyNumberFormat="1" applyFont="1" applyFill="1" applyBorder="1" applyAlignment="1">
      <alignment horizontal="center"/>
    </xf>
    <xf numFmtId="0" fontId="22" fillId="4" borderId="11" xfId="7" applyFont="1" applyFill="1" applyBorder="1" applyAlignment="1">
      <alignment horizontal="center"/>
    </xf>
    <xf numFmtId="0" fontId="22" fillId="5" borderId="11" xfId="7" applyFont="1" applyFill="1" applyBorder="1" applyAlignment="1">
      <alignment horizontal="center"/>
    </xf>
    <xf numFmtId="0" fontId="30" fillId="0" borderId="11" xfId="7" applyFont="1" applyBorder="1"/>
    <xf numFmtId="0" fontId="4" fillId="0" borderId="11" xfId="7" applyFont="1" applyBorder="1"/>
    <xf numFmtId="3" fontId="4" fillId="0" borderId="11" xfId="7" applyNumberFormat="1" applyFont="1" applyBorder="1"/>
    <xf numFmtId="3" fontId="4" fillId="5" borderId="11" xfId="7" applyNumberFormat="1" applyFont="1" applyFill="1" applyBorder="1"/>
    <xf numFmtId="164" fontId="4" fillId="0" borderId="11" xfId="7" applyNumberFormat="1" applyFont="1" applyBorder="1"/>
    <xf numFmtId="164" fontId="4" fillId="4" borderId="11" xfId="7" applyNumberFormat="1" applyFont="1" applyFill="1" applyBorder="1"/>
    <xf numFmtId="9" fontId="34" fillId="0" borderId="11" xfId="9" applyNumberFormat="1" applyFont="1" applyBorder="1"/>
    <xf numFmtId="9" fontId="34" fillId="5" borderId="11" xfId="7" applyNumberFormat="1" applyFont="1" applyFill="1" applyBorder="1"/>
    <xf numFmtId="0" fontId="4" fillId="0" borderId="0" xfId="7" applyFont="1" applyFill="1" applyBorder="1"/>
    <xf numFmtId="0" fontId="30" fillId="6" borderId="11" xfId="7" applyFont="1" applyFill="1" applyBorder="1"/>
    <xf numFmtId="165" fontId="30" fillId="6" borderId="11" xfId="7" applyNumberFormat="1" applyFont="1" applyFill="1" applyBorder="1"/>
    <xf numFmtId="4" fontId="4" fillId="0" borderId="0" xfId="7" applyNumberFormat="1" applyFont="1" applyFill="1" applyBorder="1"/>
    <xf numFmtId="3" fontId="4" fillId="0" borderId="0" xfId="7" applyNumberFormat="1" applyFont="1" applyFill="1" applyBorder="1"/>
    <xf numFmtId="164" fontId="4" fillId="0" borderId="0" xfId="7" applyNumberFormat="1" applyFont="1" applyFill="1" applyBorder="1"/>
    <xf numFmtId="3" fontId="10" fillId="0" borderId="0" xfId="7" applyNumberFormat="1" applyFont="1" applyFill="1" applyBorder="1"/>
    <xf numFmtId="9" fontId="4" fillId="0" borderId="0" xfId="7" applyNumberFormat="1" applyFont="1" applyFill="1" applyBorder="1"/>
    <xf numFmtId="0" fontId="4" fillId="3" borderId="11" xfId="7" applyFont="1" applyFill="1" applyBorder="1" applyAlignment="1">
      <alignment horizontal="center"/>
    </xf>
    <xf numFmtId="0" fontId="4" fillId="0" borderId="0" xfId="7" applyFont="1"/>
    <xf numFmtId="4" fontId="4" fillId="0" borderId="0" xfId="7" applyNumberFormat="1" applyFont="1"/>
    <xf numFmtId="0" fontId="6" fillId="0" borderId="0" xfId="7" applyFont="1"/>
    <xf numFmtId="0" fontId="16" fillId="0" borderId="0" xfId="7" applyFont="1" applyAlignment="1">
      <alignment vertical="center"/>
    </xf>
    <xf numFmtId="4" fontId="16" fillId="0" borderId="0" xfId="7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38" fillId="2" borderId="4" xfId="7" applyFont="1" applyFill="1" applyBorder="1" applyAlignment="1">
      <alignment vertical="center"/>
    </xf>
    <xf numFmtId="0" fontId="5" fillId="0" borderId="0" xfId="7" applyFont="1" applyAlignment="1">
      <alignment vertical="center"/>
    </xf>
    <xf numFmtId="4" fontId="5" fillId="0" borderId="0" xfId="7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4" fillId="7" borderId="11" xfId="5" applyFont="1" applyFill="1" applyBorder="1"/>
    <xf numFmtId="0" fontId="37" fillId="0" borderId="0" xfId="0" applyFont="1"/>
    <xf numFmtId="4" fontId="4" fillId="7" borderId="11" xfId="5" applyNumberFormat="1" applyFont="1" applyFill="1" applyBorder="1"/>
    <xf numFmtId="3" fontId="37" fillId="0" borderId="0" xfId="0" applyNumberFormat="1" applyFont="1"/>
    <xf numFmtId="0" fontId="4" fillId="0" borderId="11" xfId="5" applyFont="1" applyFill="1" applyBorder="1"/>
    <xf numFmtId="4" fontId="4" fillId="9" borderId="11" xfId="5" applyNumberFormat="1" applyFont="1" applyFill="1" applyBorder="1"/>
    <xf numFmtId="4" fontId="37" fillId="0" borderId="0" xfId="0" applyNumberFormat="1" applyFont="1"/>
    <xf numFmtId="4" fontId="23" fillId="7" borderId="11" xfId="5" applyNumberFormat="1" applyFont="1" applyFill="1" applyBorder="1"/>
    <xf numFmtId="3" fontId="23" fillId="7" borderId="11" xfId="5" applyNumberFormat="1" applyFont="1" applyFill="1" applyBorder="1"/>
    <xf numFmtId="3" fontId="23" fillId="0" borderId="11" xfId="5" applyNumberFormat="1" applyFont="1" applyFill="1" applyBorder="1"/>
    <xf numFmtId="4" fontId="23" fillId="9" borderId="11" xfId="5" applyNumberFormat="1" applyFont="1" applyFill="1" applyBorder="1"/>
    <xf numFmtId="0" fontId="4" fillId="7" borderId="11" xfId="5" applyFont="1" applyFill="1" applyBorder="1" applyAlignment="1">
      <alignment vertical="center" wrapText="1"/>
    </xf>
    <xf numFmtId="0" fontId="4" fillId="7" borderId="11" xfId="5" applyFont="1" applyFill="1" applyBorder="1" applyAlignment="1">
      <alignment vertical="center"/>
    </xf>
    <xf numFmtId="3" fontId="23" fillId="7" borderId="11" xfId="5" applyNumberFormat="1" applyFont="1" applyFill="1" applyBorder="1" applyAlignment="1">
      <alignment vertical="center"/>
    </xf>
    <xf numFmtId="4" fontId="4" fillId="7" borderId="11" xfId="5" applyNumberFormat="1" applyFont="1" applyFill="1" applyBorder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0" fontId="4" fillId="0" borderId="11" xfId="5" applyFont="1" applyFill="1" applyBorder="1" applyAlignment="1">
      <alignment vertical="center" wrapText="1"/>
    </xf>
    <xf numFmtId="0" fontId="4" fillId="0" borderId="11" xfId="5" applyFont="1" applyFill="1" applyBorder="1" applyAlignment="1">
      <alignment vertical="center"/>
    </xf>
    <xf numFmtId="3" fontId="23" fillId="0" borderId="11" xfId="5" applyNumberFormat="1" applyFont="1" applyFill="1" applyBorder="1" applyAlignment="1">
      <alignment vertical="center"/>
    </xf>
    <xf numFmtId="4" fontId="4" fillId="9" borderId="11" xfId="5" applyNumberFormat="1" applyFont="1" applyFill="1" applyBorder="1" applyAlignment="1">
      <alignment vertical="center" wrapText="1"/>
    </xf>
    <xf numFmtId="4" fontId="4" fillId="9" borderId="11" xfId="5" applyNumberFormat="1" applyFont="1" applyFill="1" applyBorder="1" applyAlignment="1">
      <alignment vertical="center"/>
    </xf>
    <xf numFmtId="4" fontId="23" fillId="9" borderId="11" xfId="5" applyNumberFormat="1" applyFont="1" applyFill="1" applyBorder="1" applyAlignment="1">
      <alignment vertical="center"/>
    </xf>
    <xf numFmtId="4" fontId="37" fillId="0" borderId="0" xfId="0" applyNumberFormat="1" applyFont="1" applyAlignment="1">
      <alignment vertical="center"/>
    </xf>
    <xf numFmtId="0" fontId="30" fillId="7" borderId="11" xfId="4" applyFont="1" applyFill="1" applyBorder="1" applyAlignment="1">
      <alignment horizontal="center"/>
    </xf>
    <xf numFmtId="3" fontId="22" fillId="7" borderId="11" xfId="4" applyNumberFormat="1" applyFont="1" applyFill="1" applyBorder="1"/>
    <xf numFmtId="3" fontId="12" fillId="7" borderId="11" xfId="4" applyNumberFormat="1" applyFont="1" applyFill="1" applyBorder="1"/>
    <xf numFmtId="3" fontId="11" fillId="7" borderId="11" xfId="4" applyNumberFormat="1" applyFont="1" applyFill="1" applyBorder="1"/>
    <xf numFmtId="3" fontId="19" fillId="0" borderId="0" xfId="0" applyNumberFormat="1" applyFont="1"/>
    <xf numFmtId="3" fontId="18" fillId="0" borderId="0" xfId="0" applyNumberFormat="1" applyFont="1"/>
    <xf numFmtId="4" fontId="16" fillId="0" borderId="0" xfId="0" applyNumberFormat="1" applyFont="1"/>
    <xf numFmtId="3" fontId="30" fillId="7" borderId="11" xfId="4" applyNumberFormat="1" applyFont="1" applyFill="1" applyBorder="1" applyAlignment="1">
      <alignment horizontal="center"/>
    </xf>
    <xf numFmtId="4" fontId="22" fillId="7" borderId="11" xfId="4" applyNumberFormat="1" applyFont="1" applyFill="1" applyBorder="1"/>
    <xf numFmtId="3" fontId="42" fillId="0" borderId="0" xfId="0" applyNumberFormat="1" applyFont="1"/>
    <xf numFmtId="4" fontId="11" fillId="7" borderId="11" xfId="4" applyNumberFormat="1" applyFont="1" applyFill="1" applyBorder="1"/>
    <xf numFmtId="0" fontId="4" fillId="8" borderId="11" xfId="4" applyFont="1" applyFill="1" applyBorder="1"/>
    <xf numFmtId="0" fontId="30" fillId="0" borderId="11" xfId="4" applyFont="1" applyFill="1" applyBorder="1" applyAlignment="1">
      <alignment horizontal="center"/>
    </xf>
    <xf numFmtId="3" fontId="22" fillId="0" borderId="11" xfId="4" applyNumberFormat="1" applyFont="1" applyFill="1" applyBorder="1"/>
    <xf numFmtId="3" fontId="12" fillId="0" borderId="11" xfId="4" applyNumberFormat="1" applyFont="1" applyFill="1" applyBorder="1"/>
    <xf numFmtId="3" fontId="11" fillId="0" borderId="11" xfId="4" applyNumberFormat="1" applyFont="1" applyFill="1" applyBorder="1"/>
    <xf numFmtId="3" fontId="30" fillId="0" borderId="11" xfId="4" applyNumberFormat="1" applyFont="1" applyFill="1" applyBorder="1" applyAlignment="1">
      <alignment horizontal="center"/>
    </xf>
    <xf numFmtId="4" fontId="22" fillId="9" borderId="11" xfId="4" applyNumberFormat="1" applyFont="1" applyFill="1" applyBorder="1"/>
    <xf numFmtId="4" fontId="42" fillId="0" borderId="0" xfId="0" applyNumberFormat="1" applyFont="1"/>
    <xf numFmtId="4" fontId="19" fillId="0" borderId="0" xfId="0" applyNumberFormat="1" applyFont="1" applyFill="1"/>
    <xf numFmtId="0" fontId="4" fillId="0" borderId="0" xfId="4" applyFont="1"/>
    <xf numFmtId="4" fontId="4" fillId="0" borderId="0" xfId="4" applyNumberFormat="1" applyFont="1"/>
    <xf numFmtId="3" fontId="4" fillId="0" borderId="0" xfId="4" applyNumberFormat="1" applyFont="1"/>
    <xf numFmtId="0" fontId="30" fillId="7" borderId="11" xfId="4" applyFont="1" applyFill="1" applyBorder="1" applyAlignment="1">
      <alignment wrapText="1"/>
    </xf>
    <xf numFmtId="0" fontId="22" fillId="7" borderId="11" xfId="5" applyFont="1" applyFill="1" applyBorder="1" applyAlignment="1">
      <alignment wrapText="1"/>
    </xf>
    <xf numFmtId="3" fontId="12" fillId="7" borderId="11" xfId="4" applyNumberFormat="1" applyFont="1" applyFill="1" applyBorder="1" applyAlignment="1">
      <alignment wrapText="1"/>
    </xf>
    <xf numFmtId="3" fontId="30" fillId="7" borderId="11" xfId="4" applyNumberFormat="1" applyFont="1" applyFill="1" applyBorder="1" applyAlignment="1">
      <alignment wrapText="1"/>
    </xf>
    <xf numFmtId="0" fontId="30" fillId="8" borderId="11" xfId="4" applyFont="1" applyFill="1" applyBorder="1" applyAlignment="1">
      <alignment wrapText="1"/>
    </xf>
    <xf numFmtId="0" fontId="30" fillId="0" borderId="11" xfId="4" applyFont="1" applyFill="1" applyBorder="1" applyAlignment="1">
      <alignment wrapText="1"/>
    </xf>
    <xf numFmtId="0" fontId="22" fillId="0" borderId="11" xfId="5" applyFont="1" applyFill="1" applyBorder="1" applyAlignment="1">
      <alignment wrapText="1"/>
    </xf>
    <xf numFmtId="3" fontId="12" fillId="0" borderId="11" xfId="4" applyNumberFormat="1" applyFont="1" applyFill="1" applyBorder="1" applyAlignment="1">
      <alignment wrapText="1"/>
    </xf>
    <xf numFmtId="3" fontId="30" fillId="0" borderId="11" xfId="4" applyNumberFormat="1" applyFont="1" applyFill="1" applyBorder="1" applyAlignment="1">
      <alignment wrapText="1"/>
    </xf>
    <xf numFmtId="0" fontId="4" fillId="0" borderId="0" xfId="4" applyFont="1" applyAlignment="1">
      <alignment wrapText="1"/>
    </xf>
    <xf numFmtId="0" fontId="4" fillId="0" borderId="0" xfId="0" applyFont="1" applyAlignment="1">
      <alignment wrapText="1"/>
    </xf>
    <xf numFmtId="3" fontId="4" fillId="7" borderId="11" xfId="4" applyNumberFormat="1" applyFont="1" applyFill="1" applyBorder="1" applyAlignment="1">
      <alignment wrapText="1"/>
    </xf>
    <xf numFmtId="3" fontId="4" fillId="7" borderId="11" xfId="4" applyNumberFormat="1" applyFont="1" applyFill="1" applyBorder="1"/>
    <xf numFmtId="3" fontId="4" fillId="0" borderId="11" xfId="4" applyNumberFormat="1" applyFont="1" applyFill="1" applyBorder="1" applyAlignment="1">
      <alignment wrapText="1"/>
    </xf>
    <xf numFmtId="3" fontId="4" fillId="0" borderId="11" xfId="4" applyNumberFormat="1" applyFont="1" applyFill="1" applyBorder="1"/>
    <xf numFmtId="4" fontId="4" fillId="9" borderId="11" xfId="4" applyNumberFormat="1" applyFont="1" applyFill="1" applyBorder="1"/>
    <xf numFmtId="4" fontId="12" fillId="7" borderId="11" xfId="4" applyNumberFormat="1" applyFont="1" applyFill="1" applyBorder="1" applyAlignment="1">
      <alignment wrapText="1"/>
    </xf>
    <xf numFmtId="4" fontId="4" fillId="7" borderId="11" xfId="4" applyNumberFormat="1" applyFont="1" applyFill="1" applyBorder="1" applyAlignment="1">
      <alignment wrapText="1"/>
    </xf>
    <xf numFmtId="4" fontId="4" fillId="7" borderId="11" xfId="4" applyNumberFormat="1" applyFont="1" applyFill="1" applyBorder="1"/>
    <xf numFmtId="0" fontId="26" fillId="0" borderId="0" xfId="0" applyFont="1"/>
    <xf numFmtId="0" fontId="30" fillId="0" borderId="0" xfId="7" applyFont="1" applyFill="1" applyBorder="1"/>
    <xf numFmtId="0" fontId="22" fillId="10" borderId="13" xfId="0" applyFont="1" applyFill="1" applyBorder="1" applyAlignment="1">
      <alignment horizontal="center"/>
    </xf>
    <xf numFmtId="0" fontId="30" fillId="3" borderId="13" xfId="7" applyFont="1" applyFill="1" applyBorder="1" applyAlignment="1">
      <alignment horizontal="center"/>
    </xf>
    <xf numFmtId="0" fontId="22" fillId="0" borderId="15" xfId="7" applyFont="1" applyBorder="1" applyAlignment="1">
      <alignment horizontal="center" wrapText="1"/>
    </xf>
    <xf numFmtId="0" fontId="22" fillId="0" borderId="15" xfId="7" applyFont="1" applyBorder="1" applyAlignment="1">
      <alignment horizontal="center"/>
    </xf>
    <xf numFmtId="3" fontId="22" fillId="11" borderId="15" xfId="7" applyNumberFormat="1" applyFont="1" applyFill="1" applyBorder="1" applyAlignment="1">
      <alignment horizontal="center"/>
    </xf>
    <xf numFmtId="0" fontId="22" fillId="11" borderId="15" xfId="7" applyFont="1" applyFill="1" applyBorder="1" applyAlignment="1">
      <alignment horizontal="center"/>
    </xf>
    <xf numFmtId="0" fontId="22" fillId="12" borderId="15" xfId="7" applyFont="1" applyFill="1" applyBorder="1" applyAlignment="1">
      <alignment horizontal="center"/>
    </xf>
    <xf numFmtId="3" fontId="4" fillId="12" borderId="11" xfId="7" applyNumberFormat="1" applyFont="1" applyFill="1" applyBorder="1"/>
    <xf numFmtId="164" fontId="4" fillId="11" borderId="11" xfId="7" applyNumberFormat="1" applyFont="1" applyFill="1" applyBorder="1"/>
    <xf numFmtId="9" fontId="34" fillId="12" borderId="11" xfId="7" applyNumberFormat="1" applyFont="1" applyFill="1" applyBorder="1"/>
    <xf numFmtId="0" fontId="30" fillId="0" borderId="0" xfId="0" applyFont="1"/>
    <xf numFmtId="0" fontId="43" fillId="0" borderId="0" xfId="0" applyFont="1"/>
    <xf numFmtId="0" fontId="44" fillId="0" borderId="0" xfId="0" applyFont="1"/>
    <xf numFmtId="0" fontId="17" fillId="2" borderId="4" xfId="0" applyFont="1" applyFill="1" applyBorder="1"/>
    <xf numFmtId="164" fontId="26" fillId="0" borderId="0" xfId="0" applyNumberFormat="1" applyFont="1" applyBorder="1"/>
    <xf numFmtId="4" fontId="26" fillId="0" borderId="0" xfId="0" applyNumberFormat="1" applyFont="1" applyBorder="1"/>
    <xf numFmtId="0" fontId="16" fillId="0" borderId="0" xfId="0" applyFont="1" applyBorder="1"/>
    <xf numFmtId="4" fontId="16" fillId="0" borderId="0" xfId="0" applyNumberFormat="1" applyFont="1" applyBorder="1"/>
    <xf numFmtId="0" fontId="45" fillId="0" borderId="0" xfId="0" applyFont="1" applyBorder="1"/>
    <xf numFmtId="0" fontId="6" fillId="0" borderId="0" xfId="0" applyFont="1"/>
    <xf numFmtId="1" fontId="4" fillId="0" borderId="0" xfId="0" applyNumberFormat="1" applyFont="1"/>
    <xf numFmtId="0" fontId="23" fillId="3" borderId="11" xfId="0" applyFont="1" applyFill="1" applyBorder="1"/>
    <xf numFmtId="0" fontId="30" fillId="0" borderId="11" xfId="0" applyFont="1" applyBorder="1" applyAlignment="1">
      <alignment horizontal="center"/>
    </xf>
    <xf numFmtId="4" fontId="30" fillId="4" borderId="11" xfId="0" applyNumberFormat="1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0" fillId="5" borderId="11" xfId="0" applyFont="1" applyFill="1" applyBorder="1" applyAlignment="1">
      <alignment horizontal="center"/>
    </xf>
    <xf numFmtId="0" fontId="4" fillId="0" borderId="11" xfId="0" applyFont="1" applyBorder="1"/>
    <xf numFmtId="164" fontId="4" fillId="0" borderId="11" xfId="0" applyNumberFormat="1" applyFont="1" applyFill="1" applyBorder="1"/>
    <xf numFmtId="0" fontId="30" fillId="6" borderId="11" xfId="0" applyFont="1" applyFill="1" applyBorder="1"/>
    <xf numFmtId="4" fontId="30" fillId="6" borderId="11" xfId="0" applyNumberFormat="1" applyFont="1" applyFill="1" applyBorder="1"/>
    <xf numFmtId="4" fontId="4" fillId="0" borderId="0" xfId="0" applyNumberFormat="1" applyFont="1" applyBorder="1"/>
    <xf numFmtId="0" fontId="8" fillId="0" borderId="0" xfId="0" applyFont="1" applyBorder="1"/>
    <xf numFmtId="0" fontId="21" fillId="0" borderId="0" xfId="0" applyFont="1" applyFill="1"/>
    <xf numFmtId="0" fontId="30" fillId="7" borderId="11" xfId="0" applyFont="1" applyFill="1" applyBorder="1"/>
    <xf numFmtId="0" fontId="30" fillId="7" borderId="11" xfId="0" applyFont="1" applyFill="1" applyBorder="1" applyAlignment="1">
      <alignment horizontal="center"/>
    </xf>
    <xf numFmtId="4" fontId="30" fillId="7" borderId="1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7" borderId="11" xfId="0" applyFont="1" applyFill="1" applyBorder="1"/>
    <xf numFmtId="4" fontId="30" fillId="7" borderId="11" xfId="0" applyNumberFormat="1" applyFont="1" applyFill="1" applyBorder="1"/>
    <xf numFmtId="0" fontId="30" fillId="8" borderId="11" xfId="0" applyFont="1" applyFill="1" applyBorder="1"/>
    <xf numFmtId="0" fontId="4" fillId="8" borderId="11" xfId="0" applyFont="1" applyFill="1" applyBorder="1"/>
    <xf numFmtId="4" fontId="30" fillId="8" borderId="11" xfId="0" applyNumberFormat="1" applyFont="1" applyFill="1" applyBorder="1"/>
    <xf numFmtId="0" fontId="30" fillId="0" borderId="11" xfId="0" applyFont="1" applyFill="1" applyBorder="1"/>
    <xf numFmtId="0" fontId="30" fillId="0" borderId="11" xfId="0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4" fontId="30" fillId="0" borderId="11" xfId="0" applyNumberFormat="1" applyFont="1" applyFill="1" applyBorder="1"/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30" fillId="8" borderId="11" xfId="0" applyNumberFormat="1" applyFont="1" applyFill="1" applyBorder="1"/>
    <xf numFmtId="3" fontId="4" fillId="8" borderId="11" xfId="0" applyNumberFormat="1" applyFont="1" applyFill="1" applyBorder="1"/>
    <xf numFmtId="3" fontId="30" fillId="7" borderId="11" xfId="0" applyNumberFormat="1" applyFont="1" applyFill="1" applyBorder="1"/>
    <xf numFmtId="0" fontId="22" fillId="7" borderId="11" xfId="0" applyFont="1" applyFill="1" applyBorder="1"/>
    <xf numFmtId="3" fontId="22" fillId="7" borderId="11" xfId="0" applyNumberFormat="1" applyFont="1" applyFill="1" applyBorder="1"/>
    <xf numFmtId="0" fontId="22" fillId="0" borderId="0" xfId="0" applyFont="1" applyFill="1"/>
    <xf numFmtId="4" fontId="4" fillId="7" borderId="11" xfId="0" applyNumberFormat="1" applyFont="1" applyFill="1" applyBorder="1"/>
    <xf numFmtId="4" fontId="4" fillId="0" borderId="0" xfId="0" applyNumberFormat="1" applyFont="1" applyFill="1"/>
    <xf numFmtId="4" fontId="22" fillId="7" borderId="11" xfId="0" applyNumberFormat="1" applyFont="1" applyFill="1" applyBorder="1"/>
    <xf numFmtId="4" fontId="22" fillId="0" borderId="0" xfId="0" applyNumberFormat="1" applyFont="1" applyFill="1"/>
    <xf numFmtId="3" fontId="30" fillId="0" borderId="11" xfId="0" applyNumberFormat="1" applyFont="1" applyFill="1" applyBorder="1"/>
    <xf numFmtId="0" fontId="22" fillId="0" borderId="11" xfId="0" applyFont="1" applyFill="1" applyBorder="1"/>
    <xf numFmtId="3" fontId="22" fillId="0" borderId="11" xfId="0" applyNumberFormat="1" applyFont="1" applyFill="1" applyBorder="1"/>
    <xf numFmtId="4" fontId="4" fillId="9" borderId="11" xfId="0" applyNumberFormat="1" applyFont="1" applyFill="1" applyBorder="1"/>
    <xf numFmtId="4" fontId="30" fillId="9" borderId="11" xfId="0" applyNumberFormat="1" applyFont="1" applyFill="1" applyBorder="1"/>
    <xf numFmtId="4" fontId="22" fillId="9" borderId="11" xfId="0" applyNumberFormat="1" applyFont="1" applyFill="1" applyBorder="1"/>
    <xf numFmtId="1" fontId="22" fillId="7" borderId="11" xfId="0" applyNumberFormat="1" applyFont="1" applyFill="1" applyBorder="1"/>
    <xf numFmtId="0" fontId="23" fillId="0" borderId="0" xfId="0" applyFont="1" applyFill="1"/>
    <xf numFmtId="4" fontId="23" fillId="0" borderId="0" xfId="0" applyNumberFormat="1" applyFont="1" applyFill="1"/>
    <xf numFmtId="1" fontId="22" fillId="0" borderId="11" xfId="0" applyNumberFormat="1" applyFont="1" applyFill="1" applyBorder="1"/>
    <xf numFmtId="0" fontId="30" fillId="0" borderId="1" xfId="0" applyFont="1" applyFill="1" applyBorder="1"/>
    <xf numFmtId="0" fontId="4" fillId="3" borderId="11" xfId="0" applyFont="1" applyFill="1" applyBorder="1"/>
    <xf numFmtId="0" fontId="23" fillId="0" borderId="11" xfId="0" applyFont="1" applyBorder="1"/>
    <xf numFmtId="3" fontId="30" fillId="6" borderId="11" xfId="0" applyNumberFormat="1" applyFont="1" applyFill="1" applyBorder="1"/>
    <xf numFmtId="164" fontId="30" fillId="6" borderId="11" xfId="0" applyNumberFormat="1" applyFont="1" applyFill="1" applyBorder="1"/>
    <xf numFmtId="0" fontId="4" fillId="0" borderId="3" xfId="0" applyFont="1" applyBorder="1" applyAlignment="1">
      <alignment vertical="center"/>
    </xf>
    <xf numFmtId="0" fontId="4" fillId="0" borderId="15" xfId="0" applyFont="1" applyBorder="1"/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4" fontId="30" fillId="5" borderId="24" xfId="0" applyNumberFormat="1" applyFont="1" applyFill="1" applyBorder="1" applyAlignment="1">
      <alignment horizontal="center" vertical="center" wrapText="1"/>
    </xf>
    <xf numFmtId="4" fontId="22" fillId="4" borderId="24" xfId="0" applyNumberFormat="1" applyFont="1" applyFill="1" applyBorder="1" applyAlignment="1">
      <alignment horizontal="center" vertical="center" wrapText="1"/>
    </xf>
    <xf numFmtId="4" fontId="30" fillId="4" borderId="25" xfId="0" applyNumberFormat="1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3" borderId="11" xfId="0" applyFont="1" applyFill="1" applyBorder="1"/>
    <xf numFmtId="0" fontId="4" fillId="0" borderId="2" xfId="0" applyFont="1" applyBorder="1"/>
    <xf numFmtId="164" fontId="4" fillId="0" borderId="15" xfId="0" applyNumberFormat="1" applyFont="1" applyBorder="1"/>
    <xf numFmtId="4" fontId="4" fillId="5" borderId="15" xfId="0" applyNumberFormat="1" applyFont="1" applyFill="1" applyBorder="1"/>
    <xf numFmtId="4" fontId="30" fillId="4" borderId="28" xfId="0" applyNumberFormat="1" applyFont="1" applyFill="1" applyBorder="1" applyAlignment="1">
      <alignment horizontal="right"/>
    </xf>
    <xf numFmtId="9" fontId="4" fillId="0" borderId="28" xfId="0" applyNumberFormat="1" applyFont="1" applyBorder="1"/>
    <xf numFmtId="3" fontId="4" fillId="0" borderId="2" xfId="0" applyNumberFormat="1" applyFont="1" applyBorder="1"/>
    <xf numFmtId="9" fontId="34" fillId="0" borderId="28" xfId="0" applyNumberFormat="1" applyFont="1" applyBorder="1"/>
    <xf numFmtId="0" fontId="47" fillId="0" borderId="0" xfId="0" applyFont="1"/>
    <xf numFmtId="3" fontId="4" fillId="0" borderId="2" xfId="16" applyNumberFormat="1" applyFont="1" applyBorder="1"/>
    <xf numFmtId="0" fontId="4" fillId="0" borderId="27" xfId="16" applyFont="1" applyBorder="1"/>
    <xf numFmtId="0" fontId="30" fillId="0" borderId="3" xfId="0" applyFont="1" applyBorder="1" applyAlignment="1">
      <alignment horizontal="center" vertical="top" wrapText="1"/>
    </xf>
    <xf numFmtId="4" fontId="30" fillId="4" borderId="24" xfId="0" applyNumberFormat="1" applyFont="1" applyFill="1" applyBorder="1" applyAlignment="1">
      <alignment horizontal="center" vertical="center" wrapText="1"/>
    </xf>
    <xf numFmtId="4" fontId="30" fillId="4" borderId="2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4" fillId="0" borderId="27" xfId="0" applyFont="1" applyBorder="1"/>
    <xf numFmtId="3" fontId="4" fillId="0" borderId="15" xfId="0" applyNumberFormat="1" applyFont="1" applyBorder="1"/>
    <xf numFmtId="4" fontId="30" fillId="5" borderId="28" xfId="0" applyNumberFormat="1" applyFont="1" applyFill="1" applyBorder="1"/>
    <xf numFmtId="0" fontId="48" fillId="0" borderId="0" xfId="0" applyFont="1"/>
    <xf numFmtId="0" fontId="49" fillId="0" borderId="0" xfId="0" applyFont="1" applyBorder="1"/>
    <xf numFmtId="4" fontId="48" fillId="0" borderId="0" xfId="0" applyNumberFormat="1" applyFont="1"/>
    <xf numFmtId="0" fontId="30" fillId="0" borderId="0" xfId="0" applyFont="1" applyFill="1" applyBorder="1"/>
    <xf numFmtId="4" fontId="30" fillId="0" borderId="0" xfId="0" applyNumberFormat="1" applyFont="1" applyFill="1" applyBorder="1"/>
    <xf numFmtId="3" fontId="4" fillId="0" borderId="0" xfId="0" applyNumberFormat="1" applyFont="1" applyFill="1" applyBorder="1"/>
    <xf numFmtId="0" fontId="9" fillId="2" borderId="4" xfId="7" applyFont="1" applyFill="1" applyBorder="1" applyAlignment="1">
      <alignment vertical="center"/>
    </xf>
    <xf numFmtId="0" fontId="50" fillId="2" borderId="4" xfId="7" applyFont="1" applyFill="1" applyBorder="1" applyAlignment="1">
      <alignment vertical="center"/>
    </xf>
    <xf numFmtId="0" fontId="23" fillId="0" borderId="0" xfId="7" applyFont="1" applyBorder="1" applyAlignment="1">
      <alignment vertical="center"/>
    </xf>
    <xf numFmtId="4" fontId="23" fillId="0" borderId="0" xfId="7" applyNumberFormat="1" applyFont="1" applyBorder="1" applyAlignment="1">
      <alignment vertical="center"/>
    </xf>
    <xf numFmtId="0" fontId="23" fillId="0" borderId="0" xfId="7" applyFont="1" applyAlignment="1">
      <alignment vertical="center"/>
    </xf>
    <xf numFmtId="0" fontId="23" fillId="0" borderId="0" xfId="0" applyFont="1" applyAlignment="1">
      <alignment vertical="center"/>
    </xf>
    <xf numFmtId="0" fontId="34" fillId="0" borderId="0" xfId="1" applyFont="1" applyFill="1" applyBorder="1"/>
    <xf numFmtId="3" fontId="4" fillId="0" borderId="3" xfId="4" applyNumberFormat="1" applyFont="1" applyFill="1" applyBorder="1" applyAlignment="1">
      <alignment wrapText="1"/>
    </xf>
    <xf numFmtId="3" fontId="4" fillId="0" borderId="5" xfId="4" applyNumberFormat="1" applyFont="1" applyFill="1" applyBorder="1"/>
    <xf numFmtId="3" fontId="4" fillId="0" borderId="6" xfId="4" applyNumberFormat="1" applyFont="1" applyFill="1" applyBorder="1"/>
    <xf numFmtId="4" fontId="11" fillId="9" borderId="11" xfId="4" applyNumberFormat="1" applyFont="1" applyFill="1" applyBorder="1"/>
    <xf numFmtId="0" fontId="22" fillId="9" borderId="11" xfId="5" applyFont="1" applyFill="1" applyBorder="1" applyAlignment="1">
      <alignment wrapText="1"/>
    </xf>
    <xf numFmtId="4" fontId="12" fillId="9" borderId="11" xfId="4" applyNumberFormat="1" applyFont="1" applyFill="1" applyBorder="1" applyAlignment="1">
      <alignment wrapText="1"/>
    </xf>
    <xf numFmtId="4" fontId="4" fillId="9" borderId="11" xfId="4" applyNumberFormat="1" applyFont="1" applyFill="1" applyBorder="1" applyAlignment="1">
      <alignment wrapText="1"/>
    </xf>
    <xf numFmtId="0" fontId="30" fillId="0" borderId="16" xfId="0" applyFont="1" applyBorder="1" applyAlignment="1">
      <alignment horizontal="center" vertical="center"/>
    </xf>
    <xf numFmtId="0" fontId="0" fillId="0" borderId="0" xfId="0" applyFill="1"/>
    <xf numFmtId="0" fontId="16" fillId="10" borderId="11" xfId="0" applyFont="1" applyFill="1" applyBorder="1" applyAlignment="1">
      <alignment vertical="center"/>
    </xf>
    <xf numFmtId="4" fontId="4" fillId="0" borderId="0" xfId="0" applyNumberFormat="1" applyFont="1" applyFill="1" applyBorder="1"/>
    <xf numFmtId="164" fontId="4" fillId="0" borderId="0" xfId="0" applyNumberFormat="1" applyFont="1" applyFill="1" applyBorder="1"/>
    <xf numFmtId="9" fontId="34" fillId="0" borderId="0" xfId="0" applyNumberFormat="1" applyFont="1" applyFill="1" applyBorder="1"/>
    <xf numFmtId="0" fontId="52" fillId="0" borderId="0" xfId="0" applyFont="1"/>
    <xf numFmtId="0" fontId="30" fillId="9" borderId="11" xfId="0" applyFont="1" applyFill="1" applyBorder="1"/>
    <xf numFmtId="4" fontId="4" fillId="7" borderId="11" xfId="5" applyNumberFormat="1" applyFont="1" applyFill="1" applyBorder="1" applyAlignment="1">
      <alignment vertical="center"/>
    </xf>
    <xf numFmtId="4" fontId="23" fillId="7" borderId="11" xfId="5" applyNumberFormat="1" applyFont="1" applyFill="1" applyBorder="1" applyAlignment="1">
      <alignment vertical="center"/>
    </xf>
    <xf numFmtId="3" fontId="4" fillId="7" borderId="3" xfId="4" applyNumberFormat="1" applyFont="1" applyFill="1" applyBorder="1" applyAlignment="1">
      <alignment wrapText="1"/>
    </xf>
    <xf numFmtId="3" fontId="4" fillId="7" borderId="5" xfId="4" applyNumberFormat="1" applyFont="1" applyFill="1" applyBorder="1"/>
    <xf numFmtId="3" fontId="4" fillId="7" borderId="6" xfId="4" applyNumberFormat="1" applyFont="1" applyFill="1" applyBorder="1"/>
    <xf numFmtId="166" fontId="4" fillId="0" borderId="11" xfId="0" applyNumberFormat="1" applyFont="1" applyBorder="1"/>
    <xf numFmtId="6" fontId="4" fillId="0" borderId="11" xfId="0" applyNumberFormat="1" applyFont="1" applyBorder="1"/>
    <xf numFmtId="0" fontId="54" fillId="0" borderId="0" xfId="0" applyFont="1"/>
    <xf numFmtId="9" fontId="4" fillId="0" borderId="11" xfId="9" applyNumberFormat="1" applyFont="1" applyBorder="1"/>
    <xf numFmtId="164" fontId="34" fillId="0" borderId="15" xfId="0" applyNumberFormat="1" applyFont="1" applyBorder="1"/>
    <xf numFmtId="9" fontId="4" fillId="5" borderId="11" xfId="7" applyNumberFormat="1" applyFont="1" applyFill="1" applyBorder="1"/>
    <xf numFmtId="0" fontId="55" fillId="13" borderId="12" xfId="0" applyFont="1" applyFill="1" applyBorder="1"/>
    <xf numFmtId="0" fontId="0" fillId="13" borderId="13" xfId="0" applyFill="1" applyBorder="1"/>
    <xf numFmtId="0" fontId="0" fillId="13" borderId="14" xfId="0" applyFill="1" applyBorder="1"/>
    <xf numFmtId="0" fontId="55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33" fillId="3" borderId="3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/>
    </xf>
    <xf numFmtId="0" fontId="33" fillId="3" borderId="11" xfId="7" applyFont="1" applyFill="1" applyBorder="1" applyAlignment="1">
      <alignment horizontal="center"/>
    </xf>
    <xf numFmtId="0" fontId="30" fillId="3" borderId="11" xfId="7" applyFont="1" applyFill="1" applyBorder="1" applyAlignment="1">
      <alignment horizontal="center"/>
    </xf>
    <xf numFmtId="0" fontId="20" fillId="7" borderId="12" xfId="5" applyFont="1" applyFill="1" applyBorder="1" applyAlignment="1">
      <alignment horizontal="left"/>
    </xf>
    <xf numFmtId="0" fontId="21" fillId="7" borderId="13" xfId="0" applyFont="1" applyFill="1" applyBorder="1" applyAlignment="1">
      <alignment horizontal="left"/>
    </xf>
    <xf numFmtId="0" fontId="21" fillId="7" borderId="14" xfId="0" applyFont="1" applyFill="1" applyBorder="1" applyAlignment="1">
      <alignment horizontal="left"/>
    </xf>
    <xf numFmtId="0" fontId="26" fillId="7" borderId="12" xfId="5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0" fontId="4" fillId="7" borderId="14" xfId="0" applyFont="1" applyFill="1" applyBorder="1" applyAlignment="1">
      <alignment horizontal="left"/>
    </xf>
    <xf numFmtId="0" fontId="20" fillId="0" borderId="12" xfId="5" applyFont="1" applyFill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6" fillId="0" borderId="12" xfId="5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0" fillId="7" borderId="3" xfId="4" applyFont="1" applyFill="1" applyBorder="1" applyAlignment="1">
      <alignment horizontal="left"/>
    </xf>
    <xf numFmtId="0" fontId="21" fillId="7" borderId="5" xfId="0" applyFont="1" applyFill="1" applyBorder="1" applyAlignment="1">
      <alignment horizontal="left"/>
    </xf>
    <xf numFmtId="0" fontId="21" fillId="7" borderId="6" xfId="0" applyFont="1" applyFill="1" applyBorder="1" applyAlignment="1">
      <alignment horizontal="left"/>
    </xf>
    <xf numFmtId="3" fontId="41" fillId="7" borderId="3" xfId="4" applyNumberFormat="1" applyFont="1" applyFill="1" applyBorder="1" applyAlignment="1">
      <alignment horizontal="left"/>
    </xf>
    <xf numFmtId="3" fontId="16" fillId="7" borderId="5" xfId="0" applyNumberFormat="1" applyFont="1" applyFill="1" applyBorder="1" applyAlignment="1">
      <alignment horizontal="left"/>
    </xf>
    <xf numFmtId="3" fontId="16" fillId="7" borderId="6" xfId="0" applyNumberFormat="1" applyFont="1" applyFill="1" applyBorder="1" applyAlignment="1">
      <alignment horizontal="left"/>
    </xf>
    <xf numFmtId="0" fontId="40" fillId="0" borderId="3" xfId="4" applyFont="1" applyFill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3" fontId="41" fillId="0" borderId="3" xfId="4" applyNumberFormat="1" applyFont="1" applyFill="1" applyBorder="1" applyAlignment="1">
      <alignment horizontal="left"/>
    </xf>
    <xf numFmtId="3" fontId="16" fillId="0" borderId="5" xfId="0" applyNumberFormat="1" applyFont="1" applyBorder="1" applyAlignment="1">
      <alignment horizontal="left"/>
    </xf>
    <xf numFmtId="3" fontId="16" fillId="0" borderId="6" xfId="0" applyNumberFormat="1" applyFont="1" applyBorder="1" applyAlignment="1">
      <alignment horizontal="left"/>
    </xf>
    <xf numFmtId="0" fontId="22" fillId="10" borderId="12" xfId="0" applyFont="1" applyFill="1" applyBorder="1" applyAlignment="1">
      <alignment horizontal="center"/>
    </xf>
    <xf numFmtId="0" fontId="22" fillId="10" borderId="13" xfId="0" applyFont="1" applyFill="1" applyBorder="1" applyAlignment="1">
      <alignment horizontal="center"/>
    </xf>
    <xf numFmtId="0" fontId="22" fillId="10" borderId="14" xfId="0" applyFont="1" applyFill="1" applyBorder="1" applyAlignment="1">
      <alignment horizontal="center"/>
    </xf>
    <xf numFmtId="0" fontId="30" fillId="3" borderId="16" xfId="7" applyFont="1" applyFill="1" applyBorder="1" applyAlignment="1">
      <alignment horizontal="center"/>
    </xf>
    <xf numFmtId="0" fontId="30" fillId="3" borderId="17" xfId="7" applyFont="1" applyFill="1" applyBorder="1" applyAlignment="1">
      <alignment horizontal="center"/>
    </xf>
    <xf numFmtId="0" fontId="30" fillId="3" borderId="18" xfId="7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40" fillId="7" borderId="3" xfId="0" applyFont="1" applyFill="1" applyBorder="1" applyAlignment="1">
      <alignment horizontal="left"/>
    </xf>
    <xf numFmtId="0" fontId="46" fillId="7" borderId="5" xfId="0" applyFont="1" applyFill="1" applyBorder="1" applyAlignment="1">
      <alignment horizontal="left"/>
    </xf>
    <xf numFmtId="0" fontId="46" fillId="7" borderId="6" xfId="0" applyFont="1" applyFill="1" applyBorder="1" applyAlignment="1">
      <alignment horizontal="left"/>
    </xf>
    <xf numFmtId="0" fontId="22" fillId="7" borderId="3" xfId="0" applyFont="1" applyFill="1" applyBorder="1" applyAlignment="1">
      <alignment horizontal="left"/>
    </xf>
    <xf numFmtId="0" fontId="23" fillId="7" borderId="5" xfId="0" applyFont="1" applyFill="1" applyBorder="1" applyAlignment="1">
      <alignment horizontal="left"/>
    </xf>
    <xf numFmtId="0" fontId="23" fillId="7" borderId="6" xfId="0" applyFont="1" applyFill="1" applyBorder="1" applyAlignment="1">
      <alignment horizontal="left"/>
    </xf>
    <xf numFmtId="0" fontId="40" fillId="0" borderId="3" xfId="0" applyFont="1" applyFill="1" applyBorder="1" applyAlignment="1">
      <alignment horizontal="left"/>
    </xf>
    <xf numFmtId="0" fontId="46" fillId="0" borderId="5" xfId="0" applyFont="1" applyFill="1" applyBorder="1" applyAlignment="1">
      <alignment horizontal="left"/>
    </xf>
    <xf numFmtId="0" fontId="46" fillId="0" borderId="6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/>
    </xf>
    <xf numFmtId="0" fontId="23" fillId="0" borderId="5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left"/>
    </xf>
    <xf numFmtId="0" fontId="20" fillId="7" borderId="11" xfId="0" applyFont="1" applyFill="1" applyBorder="1" applyAlignment="1">
      <alignment horizontal="left"/>
    </xf>
    <xf numFmtId="0" fontId="21" fillId="7" borderId="11" xfId="0" applyFont="1" applyFill="1" applyBorder="1" applyAlignment="1">
      <alignment horizontal="left"/>
    </xf>
    <xf numFmtId="0" fontId="30" fillId="7" borderId="11" xfId="0" applyFont="1" applyFill="1" applyBorder="1" applyAlignment="1">
      <alignment horizontal="left"/>
    </xf>
    <xf numFmtId="0" fontId="4" fillId="7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33" fillId="3" borderId="11" xfId="0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top" wrapText="1"/>
    </xf>
    <xf numFmtId="0" fontId="30" fillId="0" borderId="30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51" fillId="3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0" fillId="0" borderId="4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top" wrapText="1"/>
    </xf>
    <xf numFmtId="0" fontId="2" fillId="0" borderId="26" xfId="0" applyFont="1" applyBorder="1" applyAlignment="1"/>
    <xf numFmtId="0" fontId="30" fillId="0" borderId="9" xfId="0" applyFont="1" applyBorder="1" applyAlignment="1">
      <alignment horizontal="center" vertical="top" wrapText="1"/>
    </xf>
    <xf numFmtId="0" fontId="2" fillId="0" borderId="7" xfId="0" applyFont="1" applyBorder="1" applyAlignment="1"/>
    <xf numFmtId="0" fontId="51" fillId="3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7">
    <cellStyle name="Normal" xfId="0" builtinId="0"/>
    <cellStyle name="Normal 10" xfId="10" xr:uid="{00000000-0005-0000-0000-000001000000}"/>
    <cellStyle name="Normal 11" xfId="11" xr:uid="{00000000-0005-0000-0000-000002000000}"/>
    <cellStyle name="Normal 12" xfId="16" xr:uid="{00000000-0005-0000-0000-000003000000}"/>
    <cellStyle name="Normal 13" xfId="1" xr:uid="{00000000-0005-0000-0000-000004000000}"/>
    <cellStyle name="Normal 2" xfId="2" xr:uid="{00000000-0005-0000-0000-000005000000}"/>
    <cellStyle name="Normal 2 2" xfId="15" xr:uid="{00000000-0005-0000-0000-000006000000}"/>
    <cellStyle name="Normal 2 3" xfId="14" xr:uid="{00000000-0005-0000-0000-000007000000}"/>
    <cellStyle name="Normal 2 4" xfId="13" xr:uid="{00000000-0005-0000-0000-000008000000}"/>
    <cellStyle name="Normal 2 5" xfId="12" xr:uid="{00000000-0005-0000-0000-000009000000}"/>
    <cellStyle name="Normal 3" xfId="3" xr:uid="{00000000-0005-0000-0000-00000A000000}"/>
    <cellStyle name="Normal 4" xfId="4" xr:uid="{00000000-0005-0000-0000-00000B000000}"/>
    <cellStyle name="Normal 5" xfId="5" xr:uid="{00000000-0005-0000-0000-00000C000000}"/>
    <cellStyle name="Normal 6" xfId="6" xr:uid="{00000000-0005-0000-0000-00000D000000}"/>
    <cellStyle name="Normal 7" xfId="7" xr:uid="{00000000-0005-0000-0000-00000E000000}"/>
    <cellStyle name="Normal 8" xfId="8" xr:uid="{00000000-0005-0000-0000-00000F000000}"/>
    <cellStyle name="Normal 9" xfId="9" xr:uid="{00000000-0005-0000-0000-000010000000}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8"/>
  <sheetViews>
    <sheetView tabSelected="1" zoomScale="90" zoomScaleNormal="90" workbookViewId="0">
      <selection activeCell="H10" sqref="H10"/>
    </sheetView>
  </sheetViews>
  <sheetFormatPr defaultRowHeight="15.75" x14ac:dyDescent="0.25"/>
  <cols>
    <col min="1" max="16384" width="9.140625" style="52"/>
  </cols>
  <sheetData>
    <row r="2" spans="2:15" ht="16.5" thickBot="1" x14ac:dyDescent="0.3"/>
    <row r="3" spans="2:15" customFormat="1" ht="32.25" thickBot="1" x14ac:dyDescent="0.55000000000000004">
      <c r="B3" s="323" t="s">
        <v>98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5"/>
    </row>
    <row r="4" spans="2:15" s="305" customFormat="1" ht="31.5" x14ac:dyDescent="0.5">
      <c r="B4" s="326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</row>
    <row r="5" spans="2:15" s="305" customFormat="1" ht="31.5" x14ac:dyDescent="0.5">
      <c r="B5" s="326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</row>
    <row r="6" spans="2:15" customFormat="1" ht="15" x14ac:dyDescent="0.25"/>
    <row r="7" spans="2:15" customFormat="1" thickBot="1" x14ac:dyDescent="0.3"/>
    <row r="8" spans="2:15" customFormat="1" ht="32.25" thickBot="1" x14ac:dyDescent="0.55000000000000004">
      <c r="C8" s="328"/>
      <c r="D8" s="323" t="s">
        <v>99</v>
      </c>
      <c r="E8" s="324"/>
      <c r="F8" s="324"/>
      <c r="G8" s="324"/>
      <c r="H8" s="324"/>
      <c r="I8" s="324"/>
      <c r="J8" s="324"/>
      <c r="K8" s="324"/>
      <c r="L8" s="325"/>
      <c r="M8" s="327"/>
    </row>
  </sheetData>
  <pageMargins left="0.19685039370078741" right="0.19685039370078741" top="0.55118110236220474" bottom="0.51181102362204722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4"/>
  <sheetViews>
    <sheetView zoomScale="90" zoomScaleNormal="90" workbookViewId="0">
      <selection activeCell="B9" sqref="B9"/>
    </sheetView>
  </sheetViews>
  <sheetFormatPr defaultRowHeight="15" x14ac:dyDescent="0.2"/>
  <cols>
    <col min="1" max="1" width="9.140625" style="3"/>
    <col min="2" max="2" width="10.7109375" style="3" bestFit="1" customWidth="1"/>
    <col min="3" max="3" width="9.140625" style="3" bestFit="1" customWidth="1"/>
    <col min="4" max="5" width="7" style="4" bestFit="1" customWidth="1"/>
    <col min="6" max="6" width="10.7109375" style="3" bestFit="1" customWidth="1"/>
    <col min="7" max="7" width="7" style="3" bestFit="1" customWidth="1"/>
    <col min="8" max="8" width="6.5703125" style="3" bestFit="1" customWidth="1"/>
    <col min="9" max="9" width="7" style="3" bestFit="1" customWidth="1"/>
    <col min="10" max="10" width="8.28515625" style="3" bestFit="1" customWidth="1"/>
    <col min="11" max="11" width="8.42578125" style="3" bestFit="1" customWidth="1"/>
    <col min="12" max="12" width="6.5703125" style="3" bestFit="1" customWidth="1"/>
    <col min="13" max="13" width="8.42578125" style="3" bestFit="1" customWidth="1"/>
    <col min="14" max="14" width="8.28515625" style="3" bestFit="1" customWidth="1"/>
    <col min="15" max="15" width="7.85546875" style="3" bestFit="1" customWidth="1"/>
    <col min="16" max="16384" width="9.140625" style="3"/>
  </cols>
  <sheetData>
    <row r="1" spans="1:15" s="182" customFormat="1" ht="18" x14ac:dyDescent="0.25">
      <c r="A1" s="197" t="s">
        <v>51</v>
      </c>
      <c r="B1" s="198"/>
      <c r="C1" s="198"/>
      <c r="D1" s="199"/>
      <c r="E1" s="199"/>
      <c r="F1" s="198"/>
      <c r="G1" s="198"/>
      <c r="H1" s="198"/>
      <c r="I1" s="198"/>
      <c r="J1" s="198"/>
    </row>
    <row r="2" spans="1:15" ht="15.75" x14ac:dyDescent="0.25">
      <c r="A2" s="205"/>
      <c r="B2" s="369">
        <v>2020</v>
      </c>
      <c r="C2" s="369"/>
      <c r="D2" s="369"/>
      <c r="E2" s="369"/>
      <c r="F2" s="369">
        <v>2019</v>
      </c>
      <c r="G2" s="369"/>
      <c r="H2" s="369"/>
      <c r="I2" s="369"/>
      <c r="J2" s="369" t="s">
        <v>2</v>
      </c>
      <c r="K2" s="369"/>
      <c r="L2" s="369"/>
      <c r="M2" s="369"/>
      <c r="N2" s="369" t="s">
        <v>3</v>
      </c>
      <c r="O2" s="369"/>
    </row>
    <row r="3" spans="1:15" s="194" customFormat="1" ht="15.75" x14ac:dyDescent="0.25">
      <c r="A3" s="69"/>
      <c r="B3" s="206" t="s">
        <v>25</v>
      </c>
      <c r="C3" s="206" t="s">
        <v>5</v>
      </c>
      <c r="D3" s="207" t="s">
        <v>6</v>
      </c>
      <c r="E3" s="207" t="s">
        <v>5</v>
      </c>
      <c r="F3" s="206" t="s">
        <v>25</v>
      </c>
      <c r="G3" s="206" t="s">
        <v>5</v>
      </c>
      <c r="H3" s="207" t="s">
        <v>6</v>
      </c>
      <c r="I3" s="207" t="s">
        <v>5</v>
      </c>
      <c r="J3" s="206" t="s">
        <v>25</v>
      </c>
      <c r="K3" s="206" t="s">
        <v>5</v>
      </c>
      <c r="L3" s="208" t="s">
        <v>6</v>
      </c>
      <c r="M3" s="208" t="s">
        <v>5</v>
      </c>
      <c r="N3" s="206" t="s">
        <v>25</v>
      </c>
      <c r="O3" s="209" t="s">
        <v>6</v>
      </c>
    </row>
    <row r="4" spans="1:15" ht="15.75" x14ac:dyDescent="0.25">
      <c r="A4" s="69" t="s">
        <v>7</v>
      </c>
      <c r="B4" s="210">
        <v>61</v>
      </c>
      <c r="C4" s="60">
        <f>B4</f>
        <v>61</v>
      </c>
      <c r="D4" s="61">
        <v>72.290000000000006</v>
      </c>
      <c r="E4" s="61">
        <f>D4</f>
        <v>72.290000000000006</v>
      </c>
      <c r="F4" s="210">
        <v>86</v>
      </c>
      <c r="G4" s="60">
        <f>F4</f>
        <v>86</v>
      </c>
      <c r="H4" s="61">
        <v>378.86</v>
      </c>
      <c r="I4" s="61">
        <f>H4</f>
        <v>378.86</v>
      </c>
      <c r="J4" s="211">
        <f t="shared" ref="J4:M4" si="0">B4-F4</f>
        <v>-25</v>
      </c>
      <c r="K4" s="211">
        <f t="shared" si="0"/>
        <v>-25</v>
      </c>
      <c r="L4" s="63">
        <f t="shared" si="0"/>
        <v>-306.57</v>
      </c>
      <c r="M4" s="63">
        <f t="shared" si="0"/>
        <v>-306.57</v>
      </c>
      <c r="N4" s="64">
        <f t="shared" ref="N4" si="1">K4/G4</f>
        <v>-0.29069767441860467</v>
      </c>
      <c r="O4" s="65">
        <f t="shared" ref="O4" si="2">M4/I4</f>
        <v>-0.80919073008499176</v>
      </c>
    </row>
    <row r="5" spans="1:15" ht="15.75" x14ac:dyDescent="0.25">
      <c r="A5" s="69" t="s">
        <v>8</v>
      </c>
      <c r="B5" s="210">
        <v>54</v>
      </c>
      <c r="C5" s="60">
        <f>B5+C4</f>
        <v>115</v>
      </c>
      <c r="D5" s="61">
        <v>291.45</v>
      </c>
      <c r="E5" s="61">
        <f>D5+E4</f>
        <v>363.74</v>
      </c>
      <c r="F5" s="210">
        <v>119</v>
      </c>
      <c r="G5" s="60">
        <f t="shared" ref="G5:G15" si="3">F5+G4</f>
        <v>205</v>
      </c>
      <c r="H5" s="61">
        <v>778.18</v>
      </c>
      <c r="I5" s="61">
        <f t="shared" ref="I5:I15" si="4">H5+I4</f>
        <v>1157.04</v>
      </c>
      <c r="J5" s="211">
        <f t="shared" ref="J5" si="5">B5-F5</f>
        <v>-65</v>
      </c>
      <c r="K5" s="211">
        <f t="shared" ref="K5" si="6">C5-G5</f>
        <v>-90</v>
      </c>
      <c r="L5" s="63">
        <f t="shared" ref="L5" si="7">D5-H5</f>
        <v>-486.72999999999996</v>
      </c>
      <c r="M5" s="63">
        <f t="shared" ref="M5" si="8">E5-I5</f>
        <v>-793.3</v>
      </c>
      <c r="N5" s="64">
        <f t="shared" ref="N5" si="9">K5/G5</f>
        <v>-0.43902439024390244</v>
      </c>
      <c r="O5" s="65">
        <f t="shared" ref="O5" si="10">M5/I5</f>
        <v>-0.68562884602088081</v>
      </c>
    </row>
    <row r="6" spans="1:15" ht="15.75" x14ac:dyDescent="0.25">
      <c r="A6" s="69" t="s">
        <v>9</v>
      </c>
      <c r="B6" s="210">
        <v>58</v>
      </c>
      <c r="C6" s="60">
        <f>B6+C5</f>
        <v>173</v>
      </c>
      <c r="D6" s="61">
        <v>307.48</v>
      </c>
      <c r="E6" s="61">
        <f>D6+E5</f>
        <v>671.22</v>
      </c>
      <c r="F6" s="210">
        <v>66</v>
      </c>
      <c r="G6" s="60">
        <f t="shared" si="3"/>
        <v>271</v>
      </c>
      <c r="H6" s="61">
        <v>439.77</v>
      </c>
      <c r="I6" s="61">
        <f t="shared" si="4"/>
        <v>1596.81</v>
      </c>
      <c r="J6" s="211">
        <f t="shared" ref="J6" si="11">B6-F6</f>
        <v>-8</v>
      </c>
      <c r="K6" s="211">
        <f t="shared" ref="K6" si="12">C6-G6</f>
        <v>-98</v>
      </c>
      <c r="L6" s="63">
        <f t="shared" ref="L6" si="13">D6-H6</f>
        <v>-132.28999999999996</v>
      </c>
      <c r="M6" s="63">
        <f t="shared" ref="M6" si="14">E6-I6</f>
        <v>-925.58999999999992</v>
      </c>
      <c r="N6" s="64">
        <f t="shared" ref="N6" si="15">K6/G6</f>
        <v>-0.36162361623616235</v>
      </c>
      <c r="O6" s="65">
        <f t="shared" ref="O6" si="16">M6/I6</f>
        <v>-0.5796494260431736</v>
      </c>
    </row>
    <row r="7" spans="1:15" ht="15.75" x14ac:dyDescent="0.25">
      <c r="A7" s="69" t="s">
        <v>10</v>
      </c>
      <c r="B7" s="210">
        <v>47</v>
      </c>
      <c r="C7" s="60">
        <f>B7+C6</f>
        <v>220</v>
      </c>
      <c r="D7" s="61">
        <v>394.64</v>
      </c>
      <c r="E7" s="61">
        <f>D7+E6</f>
        <v>1065.8600000000001</v>
      </c>
      <c r="F7" s="210">
        <v>75</v>
      </c>
      <c r="G7" s="60">
        <f t="shared" si="3"/>
        <v>346</v>
      </c>
      <c r="H7" s="61">
        <v>413.91</v>
      </c>
      <c r="I7" s="61">
        <f t="shared" si="4"/>
        <v>2010.72</v>
      </c>
      <c r="J7" s="211">
        <f t="shared" ref="J7" si="17">B7-F7</f>
        <v>-28</v>
      </c>
      <c r="K7" s="211">
        <f t="shared" ref="K7" si="18">C7-G7</f>
        <v>-126</v>
      </c>
      <c r="L7" s="63">
        <f t="shared" ref="L7" si="19">D7-H7</f>
        <v>-19.270000000000039</v>
      </c>
      <c r="M7" s="63">
        <f t="shared" ref="M7" si="20">E7-I7</f>
        <v>-944.8599999999999</v>
      </c>
      <c r="N7" s="64">
        <f t="shared" ref="N7" si="21">K7/G7</f>
        <v>-0.36416184971098264</v>
      </c>
      <c r="O7" s="65">
        <f t="shared" ref="O7" si="22">M7/I7</f>
        <v>-0.46991127556298234</v>
      </c>
    </row>
    <row r="8" spans="1:15" ht="15.75" x14ac:dyDescent="0.25">
      <c r="A8" s="69" t="s">
        <v>11</v>
      </c>
      <c r="B8" s="210">
        <v>56</v>
      </c>
      <c r="C8" s="60">
        <f>B8+C7</f>
        <v>276</v>
      </c>
      <c r="D8" s="61">
        <v>359</v>
      </c>
      <c r="E8" s="61">
        <f>D8+E7</f>
        <v>1424.8600000000001</v>
      </c>
      <c r="F8" s="210">
        <v>81</v>
      </c>
      <c r="G8" s="60">
        <f t="shared" si="3"/>
        <v>427</v>
      </c>
      <c r="H8" s="61">
        <v>452.67</v>
      </c>
      <c r="I8" s="61">
        <f t="shared" si="4"/>
        <v>2463.39</v>
      </c>
      <c r="J8" s="211">
        <f t="shared" ref="J8" si="23">B8-F8</f>
        <v>-25</v>
      </c>
      <c r="K8" s="211">
        <f t="shared" ref="K8" si="24">C8-G8</f>
        <v>-151</v>
      </c>
      <c r="L8" s="63">
        <f t="shared" ref="L8" si="25">D8-H8</f>
        <v>-93.670000000000016</v>
      </c>
      <c r="M8" s="63">
        <f t="shared" ref="M8" si="26">E8-I8</f>
        <v>-1038.5299999999997</v>
      </c>
      <c r="N8" s="64">
        <f t="shared" ref="N8" si="27">K8/G8</f>
        <v>-0.35362997658079626</v>
      </c>
      <c r="O8" s="65">
        <f t="shared" ref="O8" si="28">M8/I8</f>
        <v>-0.42158570100552484</v>
      </c>
    </row>
    <row r="9" spans="1:15" ht="15.75" x14ac:dyDescent="0.25">
      <c r="A9" s="69" t="s">
        <v>12</v>
      </c>
      <c r="B9" s="210"/>
      <c r="C9" s="60"/>
      <c r="D9" s="61"/>
      <c r="E9" s="61"/>
      <c r="F9" s="210">
        <v>54</v>
      </c>
      <c r="G9" s="60">
        <f t="shared" si="3"/>
        <v>481</v>
      </c>
      <c r="H9" s="61">
        <v>449.84</v>
      </c>
      <c r="I9" s="61">
        <f t="shared" si="4"/>
        <v>2913.23</v>
      </c>
      <c r="J9" s="211"/>
      <c r="K9" s="211"/>
      <c r="L9" s="63"/>
      <c r="M9" s="63"/>
      <c r="N9" s="64"/>
      <c r="O9" s="65"/>
    </row>
    <row r="10" spans="1:15" ht="15.75" x14ac:dyDescent="0.25">
      <c r="A10" s="69" t="s">
        <v>13</v>
      </c>
      <c r="B10" s="210"/>
      <c r="C10" s="60"/>
      <c r="D10" s="61"/>
      <c r="E10" s="61"/>
      <c r="F10" s="210">
        <v>68</v>
      </c>
      <c r="G10" s="60">
        <f t="shared" si="3"/>
        <v>549</v>
      </c>
      <c r="H10" s="61">
        <v>328.19</v>
      </c>
      <c r="I10" s="61">
        <f t="shared" si="4"/>
        <v>3241.42</v>
      </c>
      <c r="J10" s="211"/>
      <c r="K10" s="211"/>
      <c r="L10" s="63"/>
      <c r="M10" s="63"/>
      <c r="N10" s="64"/>
      <c r="O10" s="65"/>
    </row>
    <row r="11" spans="1:15" ht="15.75" x14ac:dyDescent="0.25">
      <c r="A11" s="69" t="s">
        <v>14</v>
      </c>
      <c r="B11" s="210"/>
      <c r="C11" s="60"/>
      <c r="D11" s="61"/>
      <c r="E11" s="61"/>
      <c r="F11" s="210">
        <v>40</v>
      </c>
      <c r="G11" s="60">
        <f t="shared" si="3"/>
        <v>589</v>
      </c>
      <c r="H11" s="61">
        <v>263.02999999999997</v>
      </c>
      <c r="I11" s="61">
        <f t="shared" si="4"/>
        <v>3504.45</v>
      </c>
      <c r="J11" s="211"/>
      <c r="K11" s="211"/>
      <c r="L11" s="63"/>
      <c r="M11" s="63"/>
      <c r="N11" s="64"/>
      <c r="O11" s="65"/>
    </row>
    <row r="12" spans="1:15" ht="15.75" x14ac:dyDescent="0.25">
      <c r="A12" s="69" t="s">
        <v>15</v>
      </c>
      <c r="B12" s="210"/>
      <c r="C12" s="60"/>
      <c r="D12" s="61"/>
      <c r="E12" s="61"/>
      <c r="F12" s="210">
        <v>29</v>
      </c>
      <c r="G12" s="60">
        <f t="shared" si="3"/>
        <v>618</v>
      </c>
      <c r="H12" s="61">
        <v>235.95999999999998</v>
      </c>
      <c r="I12" s="61">
        <f t="shared" si="4"/>
        <v>3740.41</v>
      </c>
      <c r="J12" s="211"/>
      <c r="K12" s="211"/>
      <c r="L12" s="63"/>
      <c r="M12" s="63"/>
      <c r="N12" s="64"/>
      <c r="O12" s="65"/>
    </row>
    <row r="13" spans="1:15" ht="15.75" x14ac:dyDescent="0.25">
      <c r="A13" s="69" t="s">
        <v>16</v>
      </c>
      <c r="B13" s="210"/>
      <c r="C13" s="60"/>
      <c r="D13" s="61"/>
      <c r="E13" s="61"/>
      <c r="F13" s="210">
        <v>25</v>
      </c>
      <c r="G13" s="60">
        <f t="shared" si="3"/>
        <v>643</v>
      </c>
      <c r="H13" s="61">
        <v>129.72999999999999</v>
      </c>
      <c r="I13" s="61">
        <f t="shared" si="4"/>
        <v>3870.14</v>
      </c>
      <c r="J13" s="211"/>
      <c r="K13" s="211"/>
      <c r="L13" s="63"/>
      <c r="M13" s="63"/>
      <c r="N13" s="64"/>
      <c r="O13" s="65"/>
    </row>
    <row r="14" spans="1:15" ht="15.75" x14ac:dyDescent="0.25">
      <c r="A14" s="69" t="s">
        <v>17</v>
      </c>
      <c r="B14" s="210"/>
      <c r="C14" s="60"/>
      <c r="D14" s="61"/>
      <c r="E14" s="61"/>
      <c r="F14" s="210">
        <v>36</v>
      </c>
      <c r="G14" s="60">
        <f t="shared" si="3"/>
        <v>679</v>
      </c>
      <c r="H14" s="61">
        <v>155.24</v>
      </c>
      <c r="I14" s="61">
        <f t="shared" si="4"/>
        <v>4025.38</v>
      </c>
      <c r="J14" s="211"/>
      <c r="K14" s="211"/>
      <c r="L14" s="63"/>
      <c r="M14" s="63"/>
      <c r="N14" s="64"/>
      <c r="O14" s="65"/>
    </row>
    <row r="15" spans="1:15" ht="15.75" x14ac:dyDescent="0.25">
      <c r="A15" s="69" t="s">
        <v>18</v>
      </c>
      <c r="B15" s="210"/>
      <c r="C15" s="60"/>
      <c r="D15" s="61"/>
      <c r="E15" s="61"/>
      <c r="F15" s="210">
        <v>51</v>
      </c>
      <c r="G15" s="60">
        <f t="shared" si="3"/>
        <v>730</v>
      </c>
      <c r="H15" s="61">
        <v>224.44</v>
      </c>
      <c r="I15" s="61">
        <f t="shared" si="4"/>
        <v>4249.82</v>
      </c>
      <c r="J15" s="211"/>
      <c r="K15" s="211"/>
      <c r="L15" s="63"/>
      <c r="M15" s="63"/>
      <c r="N15" s="64"/>
      <c r="O15" s="65"/>
    </row>
    <row r="16" spans="1:15" ht="15.75" x14ac:dyDescent="0.25">
      <c r="A16" s="72"/>
      <c r="B16" s="212" t="s">
        <v>26</v>
      </c>
      <c r="C16" s="213">
        <f>E8/C8</f>
        <v>5.1625362318840589</v>
      </c>
      <c r="D16" s="214"/>
      <c r="E16" s="214"/>
      <c r="F16" s="212" t="s">
        <v>26</v>
      </c>
      <c r="G16" s="213">
        <f>I15/G15</f>
        <v>5.821671232876712</v>
      </c>
      <c r="H16" s="72"/>
      <c r="I16" s="72"/>
      <c r="J16" s="72"/>
      <c r="L16" s="215"/>
    </row>
    <row r="17" spans="1:15" s="1" customFormat="1" ht="18" x14ac:dyDescent="0.25">
      <c r="A17" s="197" t="s">
        <v>52</v>
      </c>
      <c r="B17" s="200"/>
      <c r="C17" s="200"/>
      <c r="D17" s="201"/>
      <c r="E17" s="201"/>
      <c r="F17" s="200"/>
      <c r="G17" s="200"/>
      <c r="H17" s="200"/>
      <c r="I17" s="200"/>
      <c r="J17" s="200"/>
    </row>
    <row r="18" spans="1:15" ht="15.75" x14ac:dyDescent="0.25">
      <c r="A18" s="205"/>
      <c r="B18" s="369">
        <v>2020</v>
      </c>
      <c r="C18" s="369"/>
      <c r="D18" s="369"/>
      <c r="E18" s="369"/>
      <c r="F18" s="369">
        <v>2019</v>
      </c>
      <c r="G18" s="369"/>
      <c r="H18" s="369"/>
      <c r="I18" s="369"/>
      <c r="J18" s="369" t="s">
        <v>2</v>
      </c>
      <c r="K18" s="369"/>
      <c r="L18" s="369"/>
      <c r="M18" s="369"/>
      <c r="N18" s="369" t="s">
        <v>3</v>
      </c>
      <c r="O18" s="369"/>
    </row>
    <row r="19" spans="1:15" s="194" customFormat="1" ht="15.75" x14ac:dyDescent="0.25">
      <c r="A19" s="69"/>
      <c r="B19" s="206" t="s">
        <v>25</v>
      </c>
      <c r="C19" s="206" t="s">
        <v>5</v>
      </c>
      <c r="D19" s="207" t="s">
        <v>6</v>
      </c>
      <c r="E19" s="207" t="s">
        <v>5</v>
      </c>
      <c r="F19" s="206" t="s">
        <v>25</v>
      </c>
      <c r="G19" s="206" t="s">
        <v>5</v>
      </c>
      <c r="H19" s="207" t="s">
        <v>6</v>
      </c>
      <c r="I19" s="207" t="s">
        <v>5</v>
      </c>
      <c r="J19" s="206" t="s">
        <v>25</v>
      </c>
      <c r="K19" s="206" t="s">
        <v>5</v>
      </c>
      <c r="L19" s="208" t="s">
        <v>6</v>
      </c>
      <c r="M19" s="208" t="s">
        <v>5</v>
      </c>
      <c r="N19" s="206" t="s">
        <v>25</v>
      </c>
      <c r="O19" s="209" t="s">
        <v>6</v>
      </c>
    </row>
    <row r="20" spans="1:15" ht="15.75" x14ac:dyDescent="0.25">
      <c r="A20" s="69" t="s">
        <v>7</v>
      </c>
      <c r="B20" s="60">
        <v>46</v>
      </c>
      <c r="C20" s="60">
        <f>B20</f>
        <v>46</v>
      </c>
      <c r="D20" s="61">
        <v>226.44</v>
      </c>
      <c r="E20" s="61">
        <f>D20</f>
        <v>226.44</v>
      </c>
      <c r="F20" s="60">
        <v>88</v>
      </c>
      <c r="G20" s="60">
        <f>F20</f>
        <v>88</v>
      </c>
      <c r="H20" s="61">
        <v>457.61</v>
      </c>
      <c r="I20" s="61">
        <f>H20</f>
        <v>457.61</v>
      </c>
      <c r="J20" s="62">
        <f t="shared" ref="J20:M20" si="29">B20-F20</f>
        <v>-42</v>
      </c>
      <c r="K20" s="62">
        <f t="shared" si="29"/>
        <v>-42</v>
      </c>
      <c r="L20" s="63">
        <f t="shared" si="29"/>
        <v>-231.17000000000002</v>
      </c>
      <c r="M20" s="63">
        <f t="shared" si="29"/>
        <v>-231.17000000000002</v>
      </c>
      <c r="N20" s="64">
        <f t="shared" ref="N20" si="30">K20/G20</f>
        <v>-0.47727272727272729</v>
      </c>
      <c r="O20" s="65">
        <f t="shared" ref="O20" si="31">M20/I20</f>
        <v>-0.50516815629029088</v>
      </c>
    </row>
    <row r="21" spans="1:15" ht="15.75" x14ac:dyDescent="0.25">
      <c r="A21" s="69" t="s">
        <v>8</v>
      </c>
      <c r="B21" s="60">
        <v>48</v>
      </c>
      <c r="C21" s="60">
        <f>B21+C20</f>
        <v>94</v>
      </c>
      <c r="D21" s="61">
        <v>301.70999999999998</v>
      </c>
      <c r="E21" s="61">
        <f>D21+E20</f>
        <v>528.15</v>
      </c>
      <c r="F21" s="60">
        <v>72</v>
      </c>
      <c r="G21" s="60">
        <f t="shared" ref="G21:G31" si="32">F21+G20</f>
        <v>160</v>
      </c>
      <c r="H21" s="61">
        <v>427.65999999999997</v>
      </c>
      <c r="I21" s="61">
        <f t="shared" ref="I21:I31" si="33">H21+I20</f>
        <v>885.27</v>
      </c>
      <c r="J21" s="62">
        <f t="shared" ref="J21" si="34">B21-F21</f>
        <v>-24</v>
      </c>
      <c r="K21" s="62">
        <f t="shared" ref="K21" si="35">C21-G21</f>
        <v>-66</v>
      </c>
      <c r="L21" s="63">
        <f t="shared" ref="L21" si="36">D21-H21</f>
        <v>-125.94999999999999</v>
      </c>
      <c r="M21" s="63">
        <f t="shared" ref="M21" si="37">E21-I21</f>
        <v>-357.12</v>
      </c>
      <c r="N21" s="64">
        <f t="shared" ref="N21" si="38">K21/G21</f>
        <v>-0.41249999999999998</v>
      </c>
      <c r="O21" s="65">
        <f t="shared" ref="O21" si="39">M21/I21</f>
        <v>-0.403402351824867</v>
      </c>
    </row>
    <row r="22" spans="1:15" ht="15.75" x14ac:dyDescent="0.25">
      <c r="A22" s="69" t="s">
        <v>9</v>
      </c>
      <c r="B22" s="60">
        <v>45</v>
      </c>
      <c r="C22" s="60">
        <f>B22+C21</f>
        <v>139</v>
      </c>
      <c r="D22" s="61">
        <v>230.62</v>
      </c>
      <c r="E22" s="61">
        <f>D22+E21</f>
        <v>758.77</v>
      </c>
      <c r="F22" s="60">
        <v>59</v>
      </c>
      <c r="G22" s="60">
        <f t="shared" si="32"/>
        <v>219</v>
      </c>
      <c r="H22" s="61">
        <v>384.75</v>
      </c>
      <c r="I22" s="61">
        <f t="shared" si="33"/>
        <v>1270.02</v>
      </c>
      <c r="J22" s="62">
        <f t="shared" ref="J22" si="40">B22-F22</f>
        <v>-14</v>
      </c>
      <c r="K22" s="62">
        <f t="shared" ref="K22" si="41">C22-G22</f>
        <v>-80</v>
      </c>
      <c r="L22" s="63">
        <f t="shared" ref="L22" si="42">D22-H22</f>
        <v>-154.13</v>
      </c>
      <c r="M22" s="63">
        <f t="shared" ref="M22" si="43">E22-I22</f>
        <v>-511.25</v>
      </c>
      <c r="N22" s="64">
        <f t="shared" ref="N22" si="44">K22/G22</f>
        <v>-0.36529680365296802</v>
      </c>
      <c r="O22" s="65">
        <f t="shared" ref="O22" si="45">M22/I22</f>
        <v>-0.40255271570526446</v>
      </c>
    </row>
    <row r="23" spans="1:15" ht="15.75" x14ac:dyDescent="0.25">
      <c r="A23" s="69" t="s">
        <v>10</v>
      </c>
      <c r="B23" s="60">
        <v>58</v>
      </c>
      <c r="C23" s="60">
        <f>B23+C22</f>
        <v>197</v>
      </c>
      <c r="D23" s="61">
        <v>366.28</v>
      </c>
      <c r="E23" s="61">
        <f>D23+E22</f>
        <v>1125.05</v>
      </c>
      <c r="F23" s="60">
        <v>72</v>
      </c>
      <c r="G23" s="60">
        <f t="shared" si="32"/>
        <v>291</v>
      </c>
      <c r="H23" s="61">
        <v>473</v>
      </c>
      <c r="I23" s="61">
        <f t="shared" si="33"/>
        <v>1743.02</v>
      </c>
      <c r="J23" s="62">
        <f t="shared" ref="J23" si="46">B23-F23</f>
        <v>-14</v>
      </c>
      <c r="K23" s="62">
        <f t="shared" ref="K23" si="47">C23-G23</f>
        <v>-94</v>
      </c>
      <c r="L23" s="63">
        <f t="shared" ref="L23" si="48">D23-H23</f>
        <v>-106.72000000000003</v>
      </c>
      <c r="M23" s="63">
        <f t="shared" ref="M23" si="49">E23-I23</f>
        <v>-617.97</v>
      </c>
      <c r="N23" s="64">
        <f t="shared" ref="N23" si="50">K23/G23</f>
        <v>-0.32302405498281789</v>
      </c>
      <c r="O23" s="65">
        <f t="shared" ref="O23" si="51">M23/I23</f>
        <v>-0.35453982168879306</v>
      </c>
    </row>
    <row r="24" spans="1:15" ht="15.75" x14ac:dyDescent="0.25">
      <c r="A24" s="69" t="s">
        <v>11</v>
      </c>
      <c r="B24" s="60">
        <v>64</v>
      </c>
      <c r="C24" s="60">
        <f>B24+C23</f>
        <v>261</v>
      </c>
      <c r="D24" s="61">
        <v>426.16999999999996</v>
      </c>
      <c r="E24" s="61">
        <f>D24+E23</f>
        <v>1551.2199999999998</v>
      </c>
      <c r="F24" s="60">
        <v>100</v>
      </c>
      <c r="G24" s="60">
        <f t="shared" si="32"/>
        <v>391</v>
      </c>
      <c r="H24" s="61">
        <v>781.22</v>
      </c>
      <c r="I24" s="61">
        <f t="shared" si="33"/>
        <v>2524.2399999999998</v>
      </c>
      <c r="J24" s="62">
        <f t="shared" ref="J24" si="52">B24-F24</f>
        <v>-36</v>
      </c>
      <c r="K24" s="62">
        <f t="shared" ref="K24" si="53">C24-G24</f>
        <v>-130</v>
      </c>
      <c r="L24" s="63">
        <f t="shared" ref="L24" si="54">D24-H24</f>
        <v>-355.05000000000007</v>
      </c>
      <c r="M24" s="63">
        <f t="shared" ref="M24" si="55">E24-I24</f>
        <v>-973.02</v>
      </c>
      <c r="N24" s="64">
        <f t="shared" ref="N24" si="56">K24/G24</f>
        <v>-0.33248081841432225</v>
      </c>
      <c r="O24" s="65">
        <f t="shared" ref="O24" si="57">M24/I24</f>
        <v>-0.38547047824295633</v>
      </c>
    </row>
    <row r="25" spans="1:15" ht="15.75" x14ac:dyDescent="0.25">
      <c r="A25" s="69" t="s">
        <v>12</v>
      </c>
      <c r="B25" s="60"/>
      <c r="C25" s="60"/>
      <c r="D25" s="61"/>
      <c r="E25" s="61"/>
      <c r="F25" s="60">
        <v>64</v>
      </c>
      <c r="G25" s="60">
        <f t="shared" si="32"/>
        <v>455</v>
      </c>
      <c r="H25" s="61">
        <v>397.23</v>
      </c>
      <c r="I25" s="61">
        <f t="shared" si="33"/>
        <v>2921.47</v>
      </c>
      <c r="J25" s="62"/>
      <c r="K25" s="62"/>
      <c r="L25" s="63"/>
      <c r="M25" s="63"/>
      <c r="N25" s="64"/>
      <c r="O25" s="67"/>
    </row>
    <row r="26" spans="1:15" ht="15.75" x14ac:dyDescent="0.25">
      <c r="A26" s="69" t="s">
        <v>13</v>
      </c>
      <c r="B26" s="60"/>
      <c r="C26" s="60"/>
      <c r="D26" s="61"/>
      <c r="E26" s="61"/>
      <c r="F26" s="60">
        <v>77</v>
      </c>
      <c r="G26" s="60">
        <f t="shared" si="32"/>
        <v>532</v>
      </c>
      <c r="H26" s="61">
        <v>520.91999999999996</v>
      </c>
      <c r="I26" s="61">
        <f t="shared" si="33"/>
        <v>3442.39</v>
      </c>
      <c r="J26" s="62"/>
      <c r="K26" s="62"/>
      <c r="L26" s="63"/>
      <c r="M26" s="63"/>
      <c r="N26" s="64"/>
      <c r="O26" s="67"/>
    </row>
    <row r="27" spans="1:15" ht="15.75" x14ac:dyDescent="0.25">
      <c r="A27" s="69" t="s">
        <v>14</v>
      </c>
      <c r="B27" s="60"/>
      <c r="C27" s="60"/>
      <c r="D27" s="61"/>
      <c r="E27" s="61"/>
      <c r="F27" s="60">
        <v>68</v>
      </c>
      <c r="G27" s="60">
        <f t="shared" si="32"/>
        <v>600</v>
      </c>
      <c r="H27" s="61">
        <v>462.84</v>
      </c>
      <c r="I27" s="61">
        <f t="shared" si="33"/>
        <v>3905.23</v>
      </c>
      <c r="J27" s="62"/>
      <c r="K27" s="62"/>
      <c r="L27" s="63"/>
      <c r="M27" s="63"/>
      <c r="N27" s="64"/>
      <c r="O27" s="67"/>
    </row>
    <row r="28" spans="1:15" ht="15.75" x14ac:dyDescent="0.25">
      <c r="A28" s="69" t="s">
        <v>15</v>
      </c>
      <c r="B28" s="60"/>
      <c r="C28" s="60"/>
      <c r="D28" s="61"/>
      <c r="E28" s="61"/>
      <c r="F28" s="60">
        <v>46</v>
      </c>
      <c r="G28" s="60">
        <f t="shared" si="32"/>
        <v>646</v>
      </c>
      <c r="H28" s="61">
        <v>274.88</v>
      </c>
      <c r="I28" s="61">
        <f t="shared" si="33"/>
        <v>4180.1099999999997</v>
      </c>
      <c r="J28" s="62"/>
      <c r="K28" s="62"/>
      <c r="L28" s="63"/>
      <c r="M28" s="63"/>
      <c r="N28" s="64"/>
      <c r="O28" s="65"/>
    </row>
    <row r="29" spans="1:15" ht="15.75" x14ac:dyDescent="0.25">
      <c r="A29" s="69" t="s">
        <v>16</v>
      </c>
      <c r="B29" s="60"/>
      <c r="C29" s="60"/>
      <c r="D29" s="61"/>
      <c r="E29" s="61"/>
      <c r="F29" s="60">
        <v>50</v>
      </c>
      <c r="G29" s="60">
        <f t="shared" si="32"/>
        <v>696</v>
      </c>
      <c r="H29" s="61">
        <v>299.42</v>
      </c>
      <c r="I29" s="61">
        <f t="shared" si="33"/>
        <v>4479.53</v>
      </c>
      <c r="J29" s="62"/>
      <c r="K29" s="62"/>
      <c r="L29" s="63"/>
      <c r="M29" s="63"/>
      <c r="N29" s="64"/>
      <c r="O29" s="65"/>
    </row>
    <row r="30" spans="1:15" ht="15.75" x14ac:dyDescent="0.25">
      <c r="A30" s="69" t="s">
        <v>17</v>
      </c>
      <c r="B30" s="60"/>
      <c r="C30" s="60"/>
      <c r="D30" s="61"/>
      <c r="E30" s="61"/>
      <c r="F30" s="60">
        <v>38</v>
      </c>
      <c r="G30" s="60">
        <f t="shared" si="32"/>
        <v>734</v>
      </c>
      <c r="H30" s="61">
        <v>272.23</v>
      </c>
      <c r="I30" s="61">
        <f t="shared" si="33"/>
        <v>4751.76</v>
      </c>
      <c r="J30" s="62"/>
      <c r="K30" s="62"/>
      <c r="L30" s="63"/>
      <c r="M30" s="63"/>
      <c r="N30" s="64"/>
      <c r="O30" s="65"/>
    </row>
    <row r="31" spans="1:15" ht="15.75" x14ac:dyDescent="0.25">
      <c r="A31" s="69" t="s">
        <v>18</v>
      </c>
      <c r="B31" s="60"/>
      <c r="C31" s="60"/>
      <c r="D31" s="61"/>
      <c r="E31" s="61"/>
      <c r="F31" s="60">
        <v>27</v>
      </c>
      <c r="G31" s="60">
        <f t="shared" si="32"/>
        <v>761</v>
      </c>
      <c r="H31" s="61">
        <v>163.62</v>
      </c>
      <c r="I31" s="61">
        <f t="shared" si="33"/>
        <v>4915.38</v>
      </c>
      <c r="J31" s="62"/>
      <c r="K31" s="62"/>
      <c r="L31" s="63"/>
      <c r="M31" s="63"/>
      <c r="N31" s="64"/>
      <c r="O31" s="65"/>
    </row>
    <row r="32" spans="1:15" ht="15.75" x14ac:dyDescent="0.25">
      <c r="B32" s="212" t="s">
        <v>26</v>
      </c>
      <c r="C32" s="213">
        <f>E24/C24</f>
        <v>5.9433716475095775</v>
      </c>
      <c r="F32" s="212" t="s">
        <v>26</v>
      </c>
      <c r="G32" s="213">
        <f>I31/G31</f>
        <v>6.459106438896189</v>
      </c>
      <c r="H32" s="204"/>
      <c r="J32" s="4"/>
      <c r="K32" s="215"/>
    </row>
    <row r="33" spans="1:10" ht="15.75" x14ac:dyDescent="0.25">
      <c r="A33" s="202"/>
    </row>
    <row r="34" spans="1:10" x14ac:dyDescent="0.2">
      <c r="A34" s="203" t="s">
        <v>53</v>
      </c>
      <c r="H34" s="204"/>
      <c r="J34" s="4"/>
    </row>
  </sheetData>
  <mergeCells count="8">
    <mergeCell ref="B2:E2"/>
    <mergeCell ref="F2:I2"/>
    <mergeCell ref="J2:M2"/>
    <mergeCell ref="N2:O2"/>
    <mergeCell ref="B18:E18"/>
    <mergeCell ref="F18:I18"/>
    <mergeCell ref="J18:M18"/>
    <mergeCell ref="N18:O1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 xml:space="preserve">&amp;C&amp;"-,Bold"&amp;14Summary Form 2's -received/approved 2020 - 2019
</oddHeader>
    <oddFooter>&amp;L&amp;"-,Bold"&amp;14Forestry Division&amp;C&amp;"-,Bold"&amp;14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9"/>
  <sheetViews>
    <sheetView zoomScale="90" zoomScaleNormal="90" workbookViewId="0">
      <selection activeCell="N25" sqref="N25"/>
    </sheetView>
  </sheetViews>
  <sheetFormatPr defaultRowHeight="15" x14ac:dyDescent="0.2"/>
  <cols>
    <col min="1" max="1" width="20.5703125" style="3" customWidth="1"/>
    <col min="2" max="13" width="8.28515625" style="3" bestFit="1" customWidth="1"/>
    <col min="14" max="14" width="13" style="3" bestFit="1" customWidth="1"/>
    <col min="15" max="16384" width="9.140625" style="3"/>
  </cols>
  <sheetData>
    <row r="1" spans="1:14" s="216" customFormat="1" ht="24.95" customHeight="1" x14ac:dyDescent="0.35">
      <c r="A1" s="370" t="s">
        <v>82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2"/>
    </row>
    <row r="2" spans="1:14" s="220" customFormat="1" ht="15.75" x14ac:dyDescent="0.25">
      <c r="A2" s="217" t="s">
        <v>30</v>
      </c>
      <c r="B2" s="218" t="s">
        <v>31</v>
      </c>
      <c r="C2" s="218" t="s">
        <v>32</v>
      </c>
      <c r="D2" s="218" t="s">
        <v>33</v>
      </c>
      <c r="E2" s="218" t="s">
        <v>34</v>
      </c>
      <c r="F2" s="218" t="s">
        <v>35</v>
      </c>
      <c r="G2" s="218" t="s">
        <v>36</v>
      </c>
      <c r="H2" s="218" t="s">
        <v>37</v>
      </c>
      <c r="I2" s="218" t="s">
        <v>38</v>
      </c>
      <c r="J2" s="218" t="s">
        <v>39</v>
      </c>
      <c r="K2" s="218" t="s">
        <v>40</v>
      </c>
      <c r="L2" s="218" t="s">
        <v>41</v>
      </c>
      <c r="M2" s="218" t="s">
        <v>42</v>
      </c>
      <c r="N2" s="219" t="s">
        <v>43</v>
      </c>
    </row>
    <row r="3" spans="1:14" s="220" customFormat="1" ht="15.75" x14ac:dyDescent="0.25">
      <c r="A3" s="217" t="s">
        <v>54</v>
      </c>
      <c r="B3" s="221">
        <v>54</v>
      </c>
      <c r="C3" s="221">
        <v>88</v>
      </c>
      <c r="D3" s="221">
        <v>44</v>
      </c>
      <c r="E3" s="221">
        <v>56</v>
      </c>
      <c r="F3" s="221">
        <v>58</v>
      </c>
      <c r="G3" s="221">
        <v>39</v>
      </c>
      <c r="H3" s="221">
        <v>41</v>
      </c>
      <c r="I3" s="221">
        <v>21</v>
      </c>
      <c r="J3" s="221">
        <v>13</v>
      </c>
      <c r="K3" s="221">
        <v>9</v>
      </c>
      <c r="L3" s="221">
        <v>26</v>
      </c>
      <c r="M3" s="221">
        <v>36</v>
      </c>
      <c r="N3" s="235">
        <f>SUM(B3:M3)</f>
        <v>485</v>
      </c>
    </row>
    <row r="4" spans="1:14" s="220" customFormat="1" ht="15.75" x14ac:dyDescent="0.25">
      <c r="A4" s="217" t="s">
        <v>47</v>
      </c>
      <c r="B4" s="221">
        <v>15</v>
      </c>
      <c r="C4" s="221">
        <v>17</v>
      </c>
      <c r="D4" s="221">
        <v>12</v>
      </c>
      <c r="E4" s="221">
        <v>12</v>
      </c>
      <c r="F4" s="221">
        <v>7</v>
      </c>
      <c r="G4" s="221">
        <v>5</v>
      </c>
      <c r="H4" s="221">
        <v>5</v>
      </c>
      <c r="I4" s="221">
        <v>6</v>
      </c>
      <c r="J4" s="221">
        <v>0</v>
      </c>
      <c r="K4" s="221">
        <v>3</v>
      </c>
      <c r="L4" s="221">
        <v>0</v>
      </c>
      <c r="M4" s="221">
        <v>2</v>
      </c>
      <c r="N4" s="235">
        <f>SUM(B4:M4)</f>
        <v>84</v>
      </c>
    </row>
    <row r="5" spans="1:14" s="220" customFormat="1" ht="15.75" x14ac:dyDescent="0.25">
      <c r="A5" s="217" t="s">
        <v>46</v>
      </c>
      <c r="B5" s="221">
        <v>17</v>
      </c>
      <c r="C5" s="221">
        <v>14</v>
      </c>
      <c r="D5" s="221">
        <v>10</v>
      </c>
      <c r="E5" s="221">
        <v>7</v>
      </c>
      <c r="F5" s="221">
        <v>16</v>
      </c>
      <c r="G5" s="221">
        <v>10</v>
      </c>
      <c r="H5" s="221">
        <v>22</v>
      </c>
      <c r="I5" s="221">
        <v>13</v>
      </c>
      <c r="J5" s="221">
        <v>16</v>
      </c>
      <c r="K5" s="221">
        <v>13</v>
      </c>
      <c r="L5" s="221">
        <v>10</v>
      </c>
      <c r="M5" s="221">
        <v>13</v>
      </c>
      <c r="N5" s="235">
        <f>SUM(B5:M5)</f>
        <v>161</v>
      </c>
    </row>
    <row r="6" spans="1:14" s="238" customFormat="1" ht="15.75" x14ac:dyDescent="0.25">
      <c r="A6" s="236" t="s">
        <v>55</v>
      </c>
      <c r="B6" s="236">
        <v>86</v>
      </c>
      <c r="C6" s="236">
        <v>119</v>
      </c>
      <c r="D6" s="236">
        <v>66</v>
      </c>
      <c r="E6" s="236">
        <v>75</v>
      </c>
      <c r="F6" s="236">
        <v>81</v>
      </c>
      <c r="G6" s="236">
        <v>54</v>
      </c>
      <c r="H6" s="236">
        <v>68</v>
      </c>
      <c r="I6" s="236">
        <v>40</v>
      </c>
      <c r="J6" s="236">
        <v>29</v>
      </c>
      <c r="K6" s="236">
        <v>25</v>
      </c>
      <c r="L6" s="236">
        <v>36</v>
      </c>
      <c r="M6" s="236">
        <v>51</v>
      </c>
      <c r="N6" s="237">
        <f t="shared" ref="N6" si="0">SUM(N3:N5)</f>
        <v>730</v>
      </c>
    </row>
    <row r="7" spans="1:14" s="220" customFormat="1" ht="24.95" customHeight="1" x14ac:dyDescent="0.25">
      <c r="A7" s="217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1:14" s="220" customFormat="1" ht="15.75" x14ac:dyDescent="0.25">
      <c r="A8" s="373" t="s">
        <v>83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5"/>
    </row>
    <row r="9" spans="1:14" s="220" customFormat="1" ht="15.75" x14ac:dyDescent="0.25">
      <c r="A9" s="217" t="s">
        <v>30</v>
      </c>
      <c r="B9" s="218" t="s">
        <v>31</v>
      </c>
      <c r="C9" s="218" t="s">
        <v>32</v>
      </c>
      <c r="D9" s="218" t="s">
        <v>33</v>
      </c>
      <c r="E9" s="218" t="s">
        <v>34</v>
      </c>
      <c r="F9" s="218" t="s">
        <v>35</v>
      </c>
      <c r="G9" s="218" t="s">
        <v>36</v>
      </c>
      <c r="H9" s="218" t="s">
        <v>37</v>
      </c>
      <c r="I9" s="218" t="s">
        <v>38</v>
      </c>
      <c r="J9" s="218" t="s">
        <v>39</v>
      </c>
      <c r="K9" s="218" t="s">
        <v>40</v>
      </c>
      <c r="L9" s="218" t="s">
        <v>41</v>
      </c>
      <c r="M9" s="218" t="s">
        <v>42</v>
      </c>
      <c r="N9" s="219" t="s">
        <v>43</v>
      </c>
    </row>
    <row r="10" spans="1:14" s="240" customFormat="1" ht="15.75" x14ac:dyDescent="0.25">
      <c r="A10" s="217" t="s">
        <v>54</v>
      </c>
      <c r="B10" s="239">
        <v>268.29000000000002</v>
      </c>
      <c r="C10" s="239">
        <v>584.42999999999995</v>
      </c>
      <c r="D10" s="239">
        <v>361.11</v>
      </c>
      <c r="E10" s="239">
        <v>312.47000000000003</v>
      </c>
      <c r="F10" s="239">
        <v>295.18</v>
      </c>
      <c r="G10" s="239">
        <v>357.35</v>
      </c>
      <c r="H10" s="239">
        <v>244.62</v>
      </c>
      <c r="I10" s="239">
        <v>140.22</v>
      </c>
      <c r="J10" s="239">
        <v>129.55000000000001</v>
      </c>
      <c r="K10" s="239">
        <v>77.989999999999995</v>
      </c>
      <c r="L10" s="239">
        <v>103.24</v>
      </c>
      <c r="M10" s="239">
        <v>196.02</v>
      </c>
      <c r="N10" s="222">
        <f>SUM(B10:M10)</f>
        <v>3070.4699999999993</v>
      </c>
    </row>
    <row r="11" spans="1:14" s="240" customFormat="1" ht="15.75" x14ac:dyDescent="0.25">
      <c r="A11" s="222" t="s">
        <v>47</v>
      </c>
      <c r="B11" s="239">
        <v>48.26</v>
      </c>
      <c r="C11" s="239">
        <v>111.58</v>
      </c>
      <c r="D11" s="239">
        <v>33.68</v>
      </c>
      <c r="E11" s="239">
        <v>68.27</v>
      </c>
      <c r="F11" s="239">
        <v>44.31</v>
      </c>
      <c r="G11" s="239">
        <v>56.66</v>
      </c>
      <c r="H11" s="239">
        <v>16</v>
      </c>
      <c r="I11" s="239">
        <v>33.89</v>
      </c>
      <c r="J11" s="239">
        <v>11.14</v>
      </c>
      <c r="K11" s="239">
        <v>9.81</v>
      </c>
      <c r="L11" s="239">
        <v>0</v>
      </c>
      <c r="M11" s="239">
        <v>0</v>
      </c>
      <c r="N11" s="222">
        <f>SUM(B11:M11)</f>
        <v>433.59999999999997</v>
      </c>
    </row>
    <row r="12" spans="1:14" s="240" customFormat="1" ht="15.75" x14ac:dyDescent="0.25">
      <c r="A12" s="222" t="s">
        <v>46</v>
      </c>
      <c r="B12" s="239">
        <v>62.31</v>
      </c>
      <c r="C12" s="239">
        <v>82.17</v>
      </c>
      <c r="D12" s="239">
        <v>44.98</v>
      </c>
      <c r="E12" s="239">
        <v>33.17</v>
      </c>
      <c r="F12" s="239">
        <v>113.18</v>
      </c>
      <c r="G12" s="239">
        <v>35.83</v>
      </c>
      <c r="H12" s="239">
        <v>67.569999999999993</v>
      </c>
      <c r="I12" s="239">
        <v>88.92</v>
      </c>
      <c r="J12" s="239">
        <v>95.27</v>
      </c>
      <c r="K12" s="239">
        <v>41.93</v>
      </c>
      <c r="L12" s="239">
        <v>52</v>
      </c>
      <c r="M12" s="239">
        <v>28.42</v>
      </c>
      <c r="N12" s="222">
        <f>SUM(B12:M12)</f>
        <v>745.74999999999989</v>
      </c>
    </row>
    <row r="13" spans="1:14" s="242" customFormat="1" ht="15.75" x14ac:dyDescent="0.25">
      <c r="A13" s="241" t="s">
        <v>55</v>
      </c>
      <c r="B13" s="241">
        <f t="shared" ref="B13:N13" si="1">SUM(B10:B12)</f>
        <v>378.86</v>
      </c>
      <c r="C13" s="241">
        <f t="shared" si="1"/>
        <v>778.18</v>
      </c>
      <c r="D13" s="241">
        <f t="shared" si="1"/>
        <v>439.77000000000004</v>
      </c>
      <c r="E13" s="241">
        <f t="shared" si="1"/>
        <v>413.91</v>
      </c>
      <c r="F13" s="241">
        <f t="shared" si="1"/>
        <v>452.67</v>
      </c>
      <c r="G13" s="241">
        <f t="shared" si="1"/>
        <v>449.84</v>
      </c>
      <c r="H13" s="241">
        <f t="shared" si="1"/>
        <v>328.19</v>
      </c>
      <c r="I13" s="241">
        <f t="shared" si="1"/>
        <v>263.03000000000003</v>
      </c>
      <c r="J13" s="241">
        <f t="shared" si="1"/>
        <v>235.95999999999998</v>
      </c>
      <c r="K13" s="241">
        <f t="shared" si="1"/>
        <v>129.72999999999999</v>
      </c>
      <c r="L13" s="241">
        <f t="shared" si="1"/>
        <v>155.24</v>
      </c>
      <c r="M13" s="241">
        <f t="shared" si="1"/>
        <v>224.44</v>
      </c>
      <c r="N13" s="241">
        <f t="shared" si="1"/>
        <v>4249.8199999999988</v>
      </c>
    </row>
    <row r="14" spans="1:14" ht="15" customHeight="1" x14ac:dyDescent="0.25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5"/>
    </row>
    <row r="15" spans="1:14" s="216" customFormat="1" ht="24.95" customHeight="1" x14ac:dyDescent="0.35">
      <c r="A15" s="376" t="s">
        <v>92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8"/>
    </row>
    <row r="16" spans="1:14" s="220" customFormat="1" ht="15.75" x14ac:dyDescent="0.25">
      <c r="A16" s="226" t="s">
        <v>30</v>
      </c>
      <c r="B16" s="227" t="s">
        <v>31</v>
      </c>
      <c r="C16" s="227" t="s">
        <v>32</v>
      </c>
      <c r="D16" s="227" t="s">
        <v>33</v>
      </c>
      <c r="E16" s="227" t="s">
        <v>34</v>
      </c>
      <c r="F16" s="227" t="s">
        <v>35</v>
      </c>
      <c r="G16" s="227" t="s">
        <v>36</v>
      </c>
      <c r="H16" s="227" t="s">
        <v>37</v>
      </c>
      <c r="I16" s="227" t="s">
        <v>38</v>
      </c>
      <c r="J16" s="227" t="s">
        <v>39</v>
      </c>
      <c r="K16" s="227" t="s">
        <v>40</v>
      </c>
      <c r="L16" s="227" t="s">
        <v>41</v>
      </c>
      <c r="M16" s="227" t="s">
        <v>42</v>
      </c>
      <c r="N16" s="228" t="s">
        <v>43</v>
      </c>
    </row>
    <row r="17" spans="1:14" s="220" customFormat="1" ht="15.75" x14ac:dyDescent="0.25">
      <c r="A17" s="226" t="s">
        <v>54</v>
      </c>
      <c r="B17" s="229">
        <v>51</v>
      </c>
      <c r="C17" s="229">
        <v>43</v>
      </c>
      <c r="D17" s="229">
        <v>47</v>
      </c>
      <c r="E17" s="229">
        <v>37</v>
      </c>
      <c r="F17" s="229">
        <v>37</v>
      </c>
      <c r="G17" s="229">
        <v>0</v>
      </c>
      <c r="H17" s="229">
        <v>0</v>
      </c>
      <c r="I17" s="229">
        <v>0</v>
      </c>
      <c r="J17" s="229">
        <v>0</v>
      </c>
      <c r="K17" s="229">
        <v>0</v>
      </c>
      <c r="L17" s="229">
        <v>0</v>
      </c>
      <c r="M17" s="229">
        <v>0</v>
      </c>
      <c r="N17" s="243">
        <f>SUM(B17:M17)</f>
        <v>215</v>
      </c>
    </row>
    <row r="18" spans="1:14" s="220" customFormat="1" ht="15.75" x14ac:dyDescent="0.25">
      <c r="A18" s="226" t="s">
        <v>47</v>
      </c>
      <c r="B18" s="229">
        <v>3</v>
      </c>
      <c r="C18" s="229">
        <v>0</v>
      </c>
      <c r="D18" s="229">
        <v>1</v>
      </c>
      <c r="E18" s="229">
        <v>1</v>
      </c>
      <c r="F18" s="229">
        <v>3</v>
      </c>
      <c r="G18" s="229">
        <v>0</v>
      </c>
      <c r="H18" s="229">
        <v>0</v>
      </c>
      <c r="I18" s="229">
        <v>0</v>
      </c>
      <c r="J18" s="229">
        <v>0</v>
      </c>
      <c r="K18" s="229">
        <v>0</v>
      </c>
      <c r="L18" s="229">
        <v>0</v>
      </c>
      <c r="M18" s="229">
        <v>0</v>
      </c>
      <c r="N18" s="243">
        <f>SUM(B18:M18)</f>
        <v>8</v>
      </c>
    </row>
    <row r="19" spans="1:14" s="220" customFormat="1" ht="15.75" x14ac:dyDescent="0.25">
      <c r="A19" s="226" t="s">
        <v>46</v>
      </c>
      <c r="B19" s="229">
        <v>7</v>
      </c>
      <c r="C19" s="229">
        <v>11</v>
      </c>
      <c r="D19" s="229">
        <v>10</v>
      </c>
      <c r="E19" s="229">
        <v>9</v>
      </c>
      <c r="F19" s="229">
        <v>16</v>
      </c>
      <c r="G19" s="229">
        <v>0</v>
      </c>
      <c r="H19" s="229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v>0</v>
      </c>
      <c r="N19" s="243">
        <f>SUM(B19:M19)</f>
        <v>53</v>
      </c>
    </row>
    <row r="20" spans="1:14" s="238" customFormat="1" ht="15.75" x14ac:dyDescent="0.25">
      <c r="A20" s="244" t="s">
        <v>55</v>
      </c>
      <c r="B20" s="244">
        <f t="shared" ref="B20:N20" si="2">SUM(B17:B19)</f>
        <v>61</v>
      </c>
      <c r="C20" s="244">
        <f t="shared" si="2"/>
        <v>54</v>
      </c>
      <c r="D20" s="244">
        <f t="shared" si="2"/>
        <v>58</v>
      </c>
      <c r="E20" s="244">
        <f t="shared" si="2"/>
        <v>47</v>
      </c>
      <c r="F20" s="244">
        <f t="shared" si="2"/>
        <v>56</v>
      </c>
      <c r="G20" s="244">
        <f t="shared" si="2"/>
        <v>0</v>
      </c>
      <c r="H20" s="244">
        <f t="shared" si="2"/>
        <v>0</v>
      </c>
      <c r="I20" s="244">
        <f t="shared" si="2"/>
        <v>0</v>
      </c>
      <c r="J20" s="244">
        <f t="shared" si="2"/>
        <v>0</v>
      </c>
      <c r="K20" s="244">
        <f t="shared" si="2"/>
        <v>0</v>
      </c>
      <c r="L20" s="244">
        <f t="shared" si="2"/>
        <v>0</v>
      </c>
      <c r="M20" s="244">
        <f t="shared" si="2"/>
        <v>0</v>
      </c>
      <c r="N20" s="245">
        <f t="shared" si="2"/>
        <v>276</v>
      </c>
    </row>
    <row r="21" spans="1:14" s="220" customFormat="1" ht="24.95" customHeight="1" x14ac:dyDescent="0.25">
      <c r="A21" s="226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30"/>
    </row>
    <row r="22" spans="1:14" s="220" customFormat="1" ht="15.75" x14ac:dyDescent="0.25">
      <c r="A22" s="379" t="s">
        <v>93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1"/>
    </row>
    <row r="23" spans="1:14" s="220" customFormat="1" ht="15.75" x14ac:dyDescent="0.25">
      <c r="A23" s="226" t="s">
        <v>30</v>
      </c>
      <c r="B23" s="227" t="s">
        <v>31</v>
      </c>
      <c r="C23" s="227" t="s">
        <v>32</v>
      </c>
      <c r="D23" s="227" t="s">
        <v>33</v>
      </c>
      <c r="E23" s="227" t="s">
        <v>34</v>
      </c>
      <c r="F23" s="227" t="s">
        <v>35</v>
      </c>
      <c r="G23" s="227" t="s">
        <v>36</v>
      </c>
      <c r="H23" s="227" t="s">
        <v>37</v>
      </c>
      <c r="I23" s="227" t="s">
        <v>38</v>
      </c>
      <c r="J23" s="227" t="s">
        <v>39</v>
      </c>
      <c r="K23" s="227" t="s">
        <v>40</v>
      </c>
      <c r="L23" s="227" t="s">
        <v>41</v>
      </c>
      <c r="M23" s="227" t="s">
        <v>42</v>
      </c>
      <c r="N23" s="228" t="s">
        <v>43</v>
      </c>
    </row>
    <row r="24" spans="1:14" s="240" customFormat="1" ht="15.75" x14ac:dyDescent="0.25">
      <c r="A24" s="311" t="s">
        <v>54</v>
      </c>
      <c r="B24" s="246">
        <v>66.09</v>
      </c>
      <c r="C24" s="246">
        <v>277.63</v>
      </c>
      <c r="D24" s="246">
        <v>268.57</v>
      </c>
      <c r="E24" s="246">
        <v>334.67</v>
      </c>
      <c r="F24" s="246">
        <v>268.14999999999998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0</v>
      </c>
      <c r="N24" s="247">
        <f>SUM(B24:M24)</f>
        <v>1215.1100000000001</v>
      </c>
    </row>
    <row r="25" spans="1:14" s="240" customFormat="1" ht="15.75" x14ac:dyDescent="0.25">
      <c r="A25" s="247" t="s">
        <v>47</v>
      </c>
      <c r="B25" s="246">
        <v>6.2</v>
      </c>
      <c r="C25" s="246">
        <v>0</v>
      </c>
      <c r="D25" s="246">
        <v>8.27</v>
      </c>
      <c r="E25" s="246">
        <v>0</v>
      </c>
      <c r="F25" s="246">
        <v>22.06</v>
      </c>
      <c r="G25" s="246">
        <v>0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7">
        <f>SUM(B25:M25)</f>
        <v>36.53</v>
      </c>
    </row>
    <row r="26" spans="1:14" s="240" customFormat="1" ht="15.75" x14ac:dyDescent="0.25">
      <c r="A26" s="247" t="s">
        <v>46</v>
      </c>
      <c r="B26" s="246">
        <v>0</v>
      </c>
      <c r="C26" s="246">
        <v>13.82</v>
      </c>
      <c r="D26" s="246">
        <v>30.64</v>
      </c>
      <c r="E26" s="246">
        <v>59.97</v>
      </c>
      <c r="F26" s="246">
        <v>68.790000000000006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7">
        <f>SUM(B26:M26)</f>
        <v>173.22000000000003</v>
      </c>
    </row>
    <row r="27" spans="1:14" s="242" customFormat="1" ht="15.75" x14ac:dyDescent="0.25">
      <c r="A27" s="248" t="s">
        <v>55</v>
      </c>
      <c r="B27" s="248">
        <f t="shared" ref="B27:N27" si="3">SUM(B24:B26)</f>
        <v>72.290000000000006</v>
      </c>
      <c r="C27" s="248">
        <f t="shared" si="3"/>
        <v>291.45</v>
      </c>
      <c r="D27" s="248">
        <f t="shared" si="3"/>
        <v>307.47999999999996</v>
      </c>
      <c r="E27" s="248">
        <f t="shared" si="3"/>
        <v>394.64</v>
      </c>
      <c r="F27" s="248">
        <f t="shared" si="3"/>
        <v>359</v>
      </c>
      <c r="G27" s="248">
        <f t="shared" si="3"/>
        <v>0</v>
      </c>
      <c r="H27" s="248">
        <f t="shared" si="3"/>
        <v>0</v>
      </c>
      <c r="I27" s="248">
        <f t="shared" si="3"/>
        <v>0</v>
      </c>
      <c r="J27" s="248">
        <f t="shared" si="3"/>
        <v>0</v>
      </c>
      <c r="K27" s="248">
        <f t="shared" si="3"/>
        <v>0</v>
      </c>
      <c r="L27" s="248">
        <f t="shared" si="3"/>
        <v>0</v>
      </c>
      <c r="M27" s="248">
        <f t="shared" si="3"/>
        <v>0</v>
      </c>
      <c r="N27" s="248">
        <f t="shared" si="3"/>
        <v>1424.8600000000001</v>
      </c>
    </row>
    <row r="29" spans="1:14" x14ac:dyDescent="0.2">
      <c r="A29" s="296" t="s">
        <v>0</v>
      </c>
    </row>
  </sheetData>
  <mergeCells count="4">
    <mergeCell ref="A1:N1"/>
    <mergeCell ref="A8:N8"/>
    <mergeCell ref="A15:N15"/>
    <mergeCell ref="A22:N22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&amp;L&amp;"-,Bold"&amp;14Forestry Division&amp;C&amp;"-,Bold"&amp;14 10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9"/>
  <sheetViews>
    <sheetView zoomScale="90" zoomScaleNormal="90" workbookViewId="0">
      <selection activeCell="F27" sqref="F27"/>
    </sheetView>
  </sheetViews>
  <sheetFormatPr defaultRowHeight="15" x14ac:dyDescent="0.2"/>
  <cols>
    <col min="1" max="1" width="23" style="3" customWidth="1"/>
    <col min="2" max="2" width="9.140625" style="3" customWidth="1"/>
    <col min="3" max="13" width="8.28515625" style="3" bestFit="1" customWidth="1"/>
    <col min="14" max="14" width="13" style="3" bestFit="1" customWidth="1"/>
    <col min="15" max="16384" width="9.140625" style="3"/>
  </cols>
  <sheetData>
    <row r="1" spans="1:14" s="231" customFormat="1" ht="24.95" customHeight="1" x14ac:dyDescent="0.35">
      <c r="A1" s="382" t="s">
        <v>84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</row>
    <row r="2" spans="1:14" s="220" customFormat="1" ht="15.75" x14ac:dyDescent="0.25">
      <c r="A2" s="217" t="s">
        <v>30</v>
      </c>
      <c r="B2" s="218" t="s">
        <v>31</v>
      </c>
      <c r="C2" s="218" t="s">
        <v>32</v>
      </c>
      <c r="D2" s="218" t="s">
        <v>33</v>
      </c>
      <c r="E2" s="218" t="s">
        <v>34</v>
      </c>
      <c r="F2" s="218" t="s">
        <v>35</v>
      </c>
      <c r="G2" s="218" t="s">
        <v>36</v>
      </c>
      <c r="H2" s="218" t="s">
        <v>37</v>
      </c>
      <c r="I2" s="218" t="s">
        <v>38</v>
      </c>
      <c r="J2" s="218" t="s">
        <v>39</v>
      </c>
      <c r="K2" s="218" t="s">
        <v>40</v>
      </c>
      <c r="L2" s="218" t="s">
        <v>41</v>
      </c>
      <c r="M2" s="218" t="s">
        <v>42</v>
      </c>
      <c r="N2" s="218" t="s">
        <v>43</v>
      </c>
    </row>
    <row r="3" spans="1:14" s="220" customFormat="1" ht="15.75" x14ac:dyDescent="0.25">
      <c r="A3" s="217" t="s">
        <v>54</v>
      </c>
      <c r="B3" s="221">
        <v>63</v>
      </c>
      <c r="C3" s="221">
        <v>47</v>
      </c>
      <c r="D3" s="221">
        <v>35</v>
      </c>
      <c r="E3" s="221">
        <v>48</v>
      </c>
      <c r="F3" s="221">
        <v>79</v>
      </c>
      <c r="G3" s="221">
        <v>45</v>
      </c>
      <c r="H3" s="221">
        <v>51</v>
      </c>
      <c r="I3" s="221">
        <v>43</v>
      </c>
      <c r="J3" s="221">
        <v>20</v>
      </c>
      <c r="K3" s="221">
        <v>26</v>
      </c>
      <c r="L3" s="221">
        <v>24</v>
      </c>
      <c r="M3" s="221">
        <v>18</v>
      </c>
      <c r="N3" s="235">
        <f>SUM(B3:M3)</f>
        <v>499</v>
      </c>
    </row>
    <row r="4" spans="1:14" s="220" customFormat="1" ht="15.75" x14ac:dyDescent="0.25">
      <c r="A4" s="235" t="s">
        <v>47</v>
      </c>
      <c r="B4" s="221">
        <v>11</v>
      </c>
      <c r="C4" s="221">
        <v>7</v>
      </c>
      <c r="D4" s="221">
        <v>14</v>
      </c>
      <c r="E4" s="221">
        <v>12</v>
      </c>
      <c r="F4" s="221">
        <v>11</v>
      </c>
      <c r="G4" s="221">
        <v>10</v>
      </c>
      <c r="H4" s="221">
        <v>9</v>
      </c>
      <c r="I4" s="221">
        <v>7</v>
      </c>
      <c r="J4" s="221">
        <v>9</v>
      </c>
      <c r="K4" s="221">
        <v>11</v>
      </c>
      <c r="L4" s="221">
        <v>4</v>
      </c>
      <c r="M4" s="221">
        <v>5</v>
      </c>
      <c r="N4" s="235">
        <f>SUM(B4:M4)</f>
        <v>110</v>
      </c>
    </row>
    <row r="5" spans="1:14" s="220" customFormat="1" ht="15.75" x14ac:dyDescent="0.25">
      <c r="A5" s="217" t="s">
        <v>46</v>
      </c>
      <c r="B5" s="221">
        <v>14</v>
      </c>
      <c r="C5" s="221">
        <v>18</v>
      </c>
      <c r="D5" s="221">
        <v>10</v>
      </c>
      <c r="E5" s="221">
        <v>12</v>
      </c>
      <c r="F5" s="221">
        <v>10</v>
      </c>
      <c r="G5" s="221">
        <v>9</v>
      </c>
      <c r="H5" s="221">
        <v>17</v>
      </c>
      <c r="I5" s="221">
        <v>18</v>
      </c>
      <c r="J5" s="221">
        <v>17</v>
      </c>
      <c r="K5" s="221">
        <v>13</v>
      </c>
      <c r="L5" s="221">
        <v>10</v>
      </c>
      <c r="M5" s="221">
        <v>4</v>
      </c>
      <c r="N5" s="235">
        <f>SUM(B5:M5)</f>
        <v>152</v>
      </c>
    </row>
    <row r="6" spans="1:14" s="250" customFormat="1" ht="16.149999999999999" customHeight="1" x14ac:dyDescent="0.25">
      <c r="A6" s="236" t="s">
        <v>55</v>
      </c>
      <c r="B6" s="249">
        <f t="shared" ref="B6:M6" si="0">SUM(B3:B5)</f>
        <v>88</v>
      </c>
      <c r="C6" s="249">
        <f t="shared" si="0"/>
        <v>72</v>
      </c>
      <c r="D6" s="249">
        <f t="shared" si="0"/>
        <v>59</v>
      </c>
      <c r="E6" s="249">
        <f t="shared" si="0"/>
        <v>72</v>
      </c>
      <c r="F6" s="249">
        <f t="shared" si="0"/>
        <v>100</v>
      </c>
      <c r="G6" s="249">
        <f t="shared" si="0"/>
        <v>64</v>
      </c>
      <c r="H6" s="249">
        <f t="shared" si="0"/>
        <v>77</v>
      </c>
      <c r="I6" s="249">
        <f t="shared" si="0"/>
        <v>68</v>
      </c>
      <c r="J6" s="249">
        <f t="shared" si="0"/>
        <v>46</v>
      </c>
      <c r="K6" s="249">
        <f t="shared" si="0"/>
        <v>50</v>
      </c>
      <c r="L6" s="249">
        <f t="shared" si="0"/>
        <v>38</v>
      </c>
      <c r="M6" s="249">
        <f t="shared" si="0"/>
        <v>27</v>
      </c>
      <c r="N6" s="237">
        <f>SUM(B6:M6)</f>
        <v>761</v>
      </c>
    </row>
    <row r="7" spans="1:14" s="220" customFormat="1" ht="24.95" customHeight="1" x14ac:dyDescent="0.25">
      <c r="A7" s="217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17"/>
    </row>
    <row r="8" spans="1:14" s="232" customFormat="1" ht="15.75" x14ac:dyDescent="0.25">
      <c r="A8" s="384" t="s">
        <v>85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</row>
    <row r="9" spans="1:14" s="220" customFormat="1" ht="15.75" x14ac:dyDescent="0.25">
      <c r="A9" s="217" t="s">
        <v>30</v>
      </c>
      <c r="B9" s="218" t="s">
        <v>31</v>
      </c>
      <c r="C9" s="218" t="s">
        <v>32</v>
      </c>
      <c r="D9" s="218" t="s">
        <v>33</v>
      </c>
      <c r="E9" s="218" t="s">
        <v>34</v>
      </c>
      <c r="F9" s="218" t="s">
        <v>35</v>
      </c>
      <c r="G9" s="218" t="s">
        <v>36</v>
      </c>
      <c r="H9" s="218" t="s">
        <v>37</v>
      </c>
      <c r="I9" s="218" t="s">
        <v>38</v>
      </c>
      <c r="J9" s="218" t="s">
        <v>39</v>
      </c>
      <c r="K9" s="218" t="s">
        <v>40</v>
      </c>
      <c r="L9" s="218" t="s">
        <v>41</v>
      </c>
      <c r="M9" s="218" t="s">
        <v>42</v>
      </c>
      <c r="N9" s="218" t="s">
        <v>43</v>
      </c>
    </row>
    <row r="10" spans="1:14" s="240" customFormat="1" ht="15.75" x14ac:dyDescent="0.25">
      <c r="A10" s="222" t="s">
        <v>54</v>
      </c>
      <c r="B10" s="239">
        <v>300.92</v>
      </c>
      <c r="C10" s="239">
        <v>298.64999999999998</v>
      </c>
      <c r="D10" s="239">
        <v>266.20999999999998</v>
      </c>
      <c r="E10" s="239">
        <v>311.18</v>
      </c>
      <c r="F10" s="239">
        <v>665.63</v>
      </c>
      <c r="G10" s="239">
        <v>300.37</v>
      </c>
      <c r="H10" s="239">
        <v>402.61</v>
      </c>
      <c r="I10" s="239">
        <v>356.09</v>
      </c>
      <c r="J10" s="239">
        <v>167.29</v>
      </c>
      <c r="K10" s="239">
        <v>183.34</v>
      </c>
      <c r="L10" s="239">
        <v>160.05000000000001</v>
      </c>
      <c r="M10" s="239">
        <v>128.62</v>
      </c>
      <c r="N10" s="222">
        <f>SUM(B10:M10)</f>
        <v>3540.9600000000005</v>
      </c>
    </row>
    <row r="11" spans="1:14" s="240" customFormat="1" ht="15.75" x14ac:dyDescent="0.25">
      <c r="A11" s="222" t="s">
        <v>47</v>
      </c>
      <c r="B11" s="239">
        <v>33.85</v>
      </c>
      <c r="C11" s="239">
        <v>30.84</v>
      </c>
      <c r="D11" s="239">
        <v>81.03</v>
      </c>
      <c r="E11" s="239">
        <v>66.67</v>
      </c>
      <c r="F11" s="239">
        <v>65.010000000000005</v>
      </c>
      <c r="G11" s="239">
        <v>50.9</v>
      </c>
      <c r="H11" s="239">
        <v>41.39</v>
      </c>
      <c r="I11" s="239">
        <v>27.52</v>
      </c>
      <c r="J11" s="239">
        <v>42.94</v>
      </c>
      <c r="K11" s="239">
        <v>48.36</v>
      </c>
      <c r="L11" s="239">
        <v>23.69</v>
      </c>
      <c r="M11" s="239">
        <v>22.08</v>
      </c>
      <c r="N11" s="222">
        <f>SUM(B11:M11)</f>
        <v>534.28</v>
      </c>
    </row>
    <row r="12" spans="1:14" s="240" customFormat="1" ht="15.75" x14ac:dyDescent="0.25">
      <c r="A12" s="222" t="s">
        <v>46</v>
      </c>
      <c r="B12" s="239">
        <v>122.84</v>
      </c>
      <c r="C12" s="239">
        <v>98.17</v>
      </c>
      <c r="D12" s="239">
        <v>37.51</v>
      </c>
      <c r="E12" s="239">
        <v>95.15</v>
      </c>
      <c r="F12" s="239">
        <v>50.58</v>
      </c>
      <c r="G12" s="239">
        <v>45.96</v>
      </c>
      <c r="H12" s="239">
        <v>76.92</v>
      </c>
      <c r="I12" s="239">
        <v>79.23</v>
      </c>
      <c r="J12" s="239">
        <v>64.650000000000006</v>
      </c>
      <c r="K12" s="239">
        <v>67.72</v>
      </c>
      <c r="L12" s="239">
        <v>88.49</v>
      </c>
      <c r="M12" s="239">
        <v>12.92</v>
      </c>
      <c r="N12" s="222">
        <f>SUM(B12:M12)</f>
        <v>840.13999999999987</v>
      </c>
    </row>
    <row r="13" spans="1:14" s="251" customFormat="1" ht="15.75" x14ac:dyDescent="0.25">
      <c r="A13" s="241" t="s">
        <v>55</v>
      </c>
      <c r="B13" s="241">
        <f t="shared" ref="B13:M13" si="1">SUM(B10:B12)</f>
        <v>457.61</v>
      </c>
      <c r="C13" s="241">
        <f t="shared" si="1"/>
        <v>427.65999999999997</v>
      </c>
      <c r="D13" s="241">
        <f t="shared" si="1"/>
        <v>384.75</v>
      </c>
      <c r="E13" s="241">
        <f t="shared" si="1"/>
        <v>473</v>
      </c>
      <c r="F13" s="241">
        <f t="shared" si="1"/>
        <v>781.22</v>
      </c>
      <c r="G13" s="241">
        <f t="shared" si="1"/>
        <v>397.22999999999996</v>
      </c>
      <c r="H13" s="241">
        <f t="shared" si="1"/>
        <v>520.91999999999996</v>
      </c>
      <c r="I13" s="241">
        <f t="shared" si="1"/>
        <v>462.84</v>
      </c>
      <c r="J13" s="241">
        <f t="shared" si="1"/>
        <v>274.88</v>
      </c>
      <c r="K13" s="241">
        <f t="shared" si="1"/>
        <v>299.41999999999996</v>
      </c>
      <c r="L13" s="241">
        <f t="shared" si="1"/>
        <v>272.23</v>
      </c>
      <c r="M13" s="241">
        <f t="shared" si="1"/>
        <v>163.61999999999998</v>
      </c>
      <c r="N13" s="241">
        <f>SUM(B13:M13)</f>
        <v>4915.38</v>
      </c>
    </row>
    <row r="14" spans="1:14" ht="15" customHeight="1" x14ac:dyDescent="0.25">
      <c r="A14" s="233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  <row r="15" spans="1:14" s="231" customFormat="1" ht="24.95" customHeight="1" x14ac:dyDescent="0.35">
      <c r="A15" s="386" t="s">
        <v>94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</row>
    <row r="16" spans="1:14" s="220" customFormat="1" ht="15.75" x14ac:dyDescent="0.25">
      <c r="A16" s="226" t="s">
        <v>30</v>
      </c>
      <c r="B16" s="227" t="s">
        <v>31</v>
      </c>
      <c r="C16" s="227" t="s">
        <v>32</v>
      </c>
      <c r="D16" s="227" t="s">
        <v>33</v>
      </c>
      <c r="E16" s="227" t="s">
        <v>34</v>
      </c>
      <c r="F16" s="227" t="s">
        <v>35</v>
      </c>
      <c r="G16" s="227" t="s">
        <v>36</v>
      </c>
      <c r="H16" s="227" t="s">
        <v>37</v>
      </c>
      <c r="I16" s="227" t="s">
        <v>38</v>
      </c>
      <c r="J16" s="227" t="s">
        <v>39</v>
      </c>
      <c r="K16" s="227" t="s">
        <v>40</v>
      </c>
      <c r="L16" s="227" t="s">
        <v>41</v>
      </c>
      <c r="M16" s="227" t="s">
        <v>42</v>
      </c>
      <c r="N16" s="227" t="s">
        <v>43</v>
      </c>
    </row>
    <row r="17" spans="1:14" s="220" customFormat="1" ht="15.75" x14ac:dyDescent="0.25">
      <c r="A17" s="226" t="s">
        <v>54</v>
      </c>
      <c r="B17" s="229">
        <v>35</v>
      </c>
      <c r="C17" s="229">
        <v>42</v>
      </c>
      <c r="D17" s="229">
        <v>34</v>
      </c>
      <c r="E17" s="229">
        <v>46</v>
      </c>
      <c r="F17" s="229">
        <v>47</v>
      </c>
      <c r="G17" s="229">
        <v>0</v>
      </c>
      <c r="H17" s="229">
        <v>0</v>
      </c>
      <c r="I17" s="229">
        <v>0</v>
      </c>
      <c r="J17" s="229">
        <v>0</v>
      </c>
      <c r="K17" s="229">
        <v>0</v>
      </c>
      <c r="L17" s="229">
        <v>0</v>
      </c>
      <c r="M17" s="229">
        <v>0</v>
      </c>
      <c r="N17" s="243">
        <f>SUM(B17:M17)</f>
        <v>204</v>
      </c>
    </row>
    <row r="18" spans="1:14" s="220" customFormat="1" ht="15.75" x14ac:dyDescent="0.25">
      <c r="A18" s="243" t="s">
        <v>47</v>
      </c>
      <c r="B18" s="229">
        <v>3</v>
      </c>
      <c r="C18" s="229">
        <v>1</v>
      </c>
      <c r="D18" s="229">
        <v>4</v>
      </c>
      <c r="E18" s="229">
        <v>3</v>
      </c>
      <c r="F18" s="229">
        <v>4</v>
      </c>
      <c r="G18" s="229">
        <v>0</v>
      </c>
      <c r="H18" s="229">
        <v>0</v>
      </c>
      <c r="I18" s="229">
        <v>0</v>
      </c>
      <c r="J18" s="229">
        <v>0</v>
      </c>
      <c r="K18" s="229">
        <v>0</v>
      </c>
      <c r="L18" s="229">
        <v>0</v>
      </c>
      <c r="M18" s="229">
        <v>0</v>
      </c>
      <c r="N18" s="243">
        <f>SUM(B18:M18)</f>
        <v>15</v>
      </c>
    </row>
    <row r="19" spans="1:14" s="220" customFormat="1" ht="15.75" x14ac:dyDescent="0.25">
      <c r="A19" s="226" t="s">
        <v>46</v>
      </c>
      <c r="B19" s="229">
        <v>8</v>
      </c>
      <c r="C19" s="229">
        <v>5</v>
      </c>
      <c r="D19" s="229">
        <v>7</v>
      </c>
      <c r="E19" s="229">
        <v>9</v>
      </c>
      <c r="F19" s="229">
        <v>13</v>
      </c>
      <c r="G19" s="229">
        <v>0</v>
      </c>
      <c r="H19" s="229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v>0</v>
      </c>
      <c r="N19" s="243">
        <f>SUM(B19:M19)</f>
        <v>42</v>
      </c>
    </row>
    <row r="20" spans="1:14" s="250" customFormat="1" ht="16.149999999999999" customHeight="1" x14ac:dyDescent="0.25">
      <c r="A20" s="244" t="s">
        <v>55</v>
      </c>
      <c r="B20" s="252">
        <f t="shared" ref="B20:M20" si="2">SUM(B17:B19)</f>
        <v>46</v>
      </c>
      <c r="C20" s="252">
        <f t="shared" si="2"/>
        <v>48</v>
      </c>
      <c r="D20" s="252">
        <f t="shared" si="2"/>
        <v>45</v>
      </c>
      <c r="E20" s="252">
        <f t="shared" si="2"/>
        <v>58</v>
      </c>
      <c r="F20" s="252">
        <f t="shared" si="2"/>
        <v>64</v>
      </c>
      <c r="G20" s="252">
        <f t="shared" si="2"/>
        <v>0</v>
      </c>
      <c r="H20" s="252">
        <f t="shared" si="2"/>
        <v>0</v>
      </c>
      <c r="I20" s="252">
        <f t="shared" si="2"/>
        <v>0</v>
      </c>
      <c r="J20" s="252">
        <f t="shared" si="2"/>
        <v>0</v>
      </c>
      <c r="K20" s="252">
        <f t="shared" si="2"/>
        <v>0</v>
      </c>
      <c r="L20" s="252">
        <f t="shared" si="2"/>
        <v>0</v>
      </c>
      <c r="M20" s="252">
        <f t="shared" si="2"/>
        <v>0</v>
      </c>
      <c r="N20" s="245">
        <f>SUM(B20:M20)</f>
        <v>261</v>
      </c>
    </row>
    <row r="21" spans="1:14" s="220" customFormat="1" ht="24.95" customHeight="1" x14ac:dyDescent="0.25">
      <c r="A21" s="226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6"/>
    </row>
    <row r="22" spans="1:14" s="232" customFormat="1" ht="15.75" x14ac:dyDescent="0.25">
      <c r="A22" s="388" t="s">
        <v>95</v>
      </c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</row>
    <row r="23" spans="1:14" s="220" customFormat="1" ht="15.75" x14ac:dyDescent="0.25">
      <c r="A23" s="226" t="s">
        <v>30</v>
      </c>
      <c r="B23" s="227" t="s">
        <v>31</v>
      </c>
      <c r="C23" s="227" t="s">
        <v>32</v>
      </c>
      <c r="D23" s="227" t="s">
        <v>33</v>
      </c>
      <c r="E23" s="227" t="s">
        <v>34</v>
      </c>
      <c r="F23" s="227" t="s">
        <v>35</v>
      </c>
      <c r="G23" s="227" t="s">
        <v>36</v>
      </c>
      <c r="H23" s="227" t="s">
        <v>37</v>
      </c>
      <c r="I23" s="227" t="s">
        <v>38</v>
      </c>
      <c r="J23" s="227" t="s">
        <v>39</v>
      </c>
      <c r="K23" s="227" t="s">
        <v>40</v>
      </c>
      <c r="L23" s="227" t="s">
        <v>41</v>
      </c>
      <c r="M23" s="227" t="s">
        <v>42</v>
      </c>
      <c r="N23" s="227" t="s">
        <v>43</v>
      </c>
    </row>
    <row r="24" spans="1:14" s="240" customFormat="1" ht="15.75" x14ac:dyDescent="0.25">
      <c r="A24" s="247" t="s">
        <v>54</v>
      </c>
      <c r="B24" s="246">
        <v>193.74</v>
      </c>
      <c r="C24" s="246">
        <v>279.67</v>
      </c>
      <c r="D24" s="246">
        <v>191.07</v>
      </c>
      <c r="E24" s="246">
        <v>326.75</v>
      </c>
      <c r="F24" s="246">
        <v>335.05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0</v>
      </c>
      <c r="N24" s="247">
        <f>SUM(B24:M24)</f>
        <v>1326.28</v>
      </c>
    </row>
    <row r="25" spans="1:14" s="240" customFormat="1" ht="15.75" x14ac:dyDescent="0.25">
      <c r="A25" s="247" t="s">
        <v>47</v>
      </c>
      <c r="B25" s="246">
        <v>6.63</v>
      </c>
      <c r="C25" s="246">
        <v>0.83</v>
      </c>
      <c r="D25" s="246">
        <v>17.86</v>
      </c>
      <c r="E25" s="246">
        <v>3.87</v>
      </c>
      <c r="F25" s="246">
        <v>28.72</v>
      </c>
      <c r="G25" s="246">
        <v>0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7">
        <f>SUM(B25:M25)</f>
        <v>57.91</v>
      </c>
    </row>
    <row r="26" spans="1:14" s="240" customFormat="1" ht="15.75" x14ac:dyDescent="0.25">
      <c r="A26" s="247" t="s">
        <v>46</v>
      </c>
      <c r="B26" s="246">
        <v>26.07</v>
      </c>
      <c r="C26" s="246">
        <v>21.21</v>
      </c>
      <c r="D26" s="246">
        <v>21.69</v>
      </c>
      <c r="E26" s="246">
        <v>35.659999999999997</v>
      </c>
      <c r="F26" s="246">
        <v>62.4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7">
        <f>SUM(B26:M26)</f>
        <v>167.03</v>
      </c>
    </row>
    <row r="27" spans="1:14" s="251" customFormat="1" ht="15.75" x14ac:dyDescent="0.25">
      <c r="A27" s="248" t="s">
        <v>55</v>
      </c>
      <c r="B27" s="248">
        <f t="shared" ref="B27:M27" si="3">SUM(B24:B26)</f>
        <v>226.44</v>
      </c>
      <c r="C27" s="248">
        <f t="shared" si="3"/>
        <v>301.70999999999998</v>
      </c>
      <c r="D27" s="248">
        <f t="shared" si="3"/>
        <v>230.62</v>
      </c>
      <c r="E27" s="248">
        <f t="shared" si="3"/>
        <v>366.28</v>
      </c>
      <c r="F27" s="248">
        <f t="shared" si="3"/>
        <v>426.16999999999996</v>
      </c>
      <c r="G27" s="248">
        <f t="shared" si="3"/>
        <v>0</v>
      </c>
      <c r="H27" s="248">
        <f t="shared" si="3"/>
        <v>0</v>
      </c>
      <c r="I27" s="248">
        <f t="shared" si="3"/>
        <v>0</v>
      </c>
      <c r="J27" s="248">
        <f t="shared" si="3"/>
        <v>0</v>
      </c>
      <c r="K27" s="248">
        <f t="shared" si="3"/>
        <v>0</v>
      </c>
      <c r="L27" s="248">
        <f t="shared" si="3"/>
        <v>0</v>
      </c>
      <c r="M27" s="248">
        <f t="shared" si="3"/>
        <v>0</v>
      </c>
      <c r="N27" s="248">
        <f>SUM(B27:M27)</f>
        <v>1551.2199999999998</v>
      </c>
    </row>
    <row r="29" spans="1:14" x14ac:dyDescent="0.2">
      <c r="A29" s="296" t="s">
        <v>0</v>
      </c>
    </row>
  </sheetData>
  <mergeCells count="4">
    <mergeCell ref="A1:N1"/>
    <mergeCell ref="A8:N8"/>
    <mergeCell ref="A15:N15"/>
    <mergeCell ref="A22:N22"/>
  </mergeCells>
  <pageMargins left="0.23622047244094491" right="0.31496062992125984" top="0.74803149606299213" bottom="0.74803149606299213" header="0.31496062992125984" footer="0.31496062992125984"/>
  <pageSetup paperSize="9" orientation="landscape" r:id="rId1"/>
  <headerFooter>
    <oddFooter>&amp;L&amp;"-,Bold"&amp;14Forestry Division&amp;C&amp;"-,Bold"&amp;14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3"/>
  <sheetViews>
    <sheetView zoomScale="90" zoomScaleNormal="90" workbookViewId="0">
      <selection activeCell="B9" sqref="B9"/>
    </sheetView>
  </sheetViews>
  <sheetFormatPr defaultRowHeight="15" x14ac:dyDescent="0.2"/>
  <cols>
    <col min="1" max="1" width="9.140625" style="3"/>
    <col min="2" max="2" width="10.7109375" style="3" bestFit="1" customWidth="1"/>
    <col min="3" max="3" width="9.140625" style="3" bestFit="1" customWidth="1"/>
    <col min="4" max="4" width="8.7109375" style="3" bestFit="1" customWidth="1"/>
    <col min="5" max="5" width="9.5703125" style="3" bestFit="1" customWidth="1"/>
    <col min="6" max="6" width="10.7109375" style="3" bestFit="1" customWidth="1"/>
    <col min="7" max="7" width="5.85546875" style="3" bestFit="1" customWidth="1"/>
    <col min="8" max="8" width="8.7109375" style="3" bestFit="1" customWidth="1"/>
    <col min="9" max="9" width="9.5703125" style="3" bestFit="1" customWidth="1"/>
    <col min="10" max="10" width="8.28515625" style="3" bestFit="1" customWidth="1"/>
    <col min="11" max="11" width="6.42578125" style="3" bestFit="1" customWidth="1"/>
    <col min="12" max="12" width="9.5703125" style="3" bestFit="1" customWidth="1"/>
    <col min="13" max="13" width="10.85546875" style="3" bestFit="1" customWidth="1"/>
    <col min="14" max="14" width="8.28515625" style="3" bestFit="1" customWidth="1"/>
    <col min="15" max="15" width="8.7109375" style="3" bestFit="1" customWidth="1"/>
    <col min="16" max="16384" width="9.140625" style="3"/>
  </cols>
  <sheetData>
    <row r="1" spans="1:15" s="196" customFormat="1" ht="20.25" x14ac:dyDescent="0.3">
      <c r="A1" s="195" t="s">
        <v>56</v>
      </c>
    </row>
    <row r="2" spans="1:15" ht="15.75" x14ac:dyDescent="0.25">
      <c r="A2" s="254"/>
      <c r="B2" s="390">
        <v>2020</v>
      </c>
      <c r="C2" s="390"/>
      <c r="D2" s="390"/>
      <c r="E2" s="390"/>
      <c r="F2" s="390">
        <v>2019</v>
      </c>
      <c r="G2" s="390"/>
      <c r="H2" s="390"/>
      <c r="I2" s="390"/>
      <c r="J2" s="391" t="s">
        <v>2</v>
      </c>
      <c r="K2" s="391"/>
      <c r="L2" s="391"/>
      <c r="M2" s="391"/>
      <c r="N2" s="391" t="s">
        <v>3</v>
      </c>
      <c r="O2" s="391"/>
    </row>
    <row r="3" spans="1:15" ht="15.75" x14ac:dyDescent="0.25">
      <c r="A3" s="255" t="s">
        <v>24</v>
      </c>
      <c r="B3" s="56" t="s">
        <v>25</v>
      </c>
      <c r="C3" s="56" t="s">
        <v>5</v>
      </c>
      <c r="D3" s="57" t="s">
        <v>57</v>
      </c>
      <c r="E3" s="57" t="s">
        <v>5</v>
      </c>
      <c r="F3" s="56" t="s">
        <v>25</v>
      </c>
      <c r="G3" s="56" t="s">
        <v>5</v>
      </c>
      <c r="H3" s="57" t="s">
        <v>57</v>
      </c>
      <c r="I3" s="57" t="s">
        <v>5</v>
      </c>
      <c r="J3" s="56" t="s">
        <v>25</v>
      </c>
      <c r="K3" s="56" t="s">
        <v>5</v>
      </c>
      <c r="L3" s="57" t="s">
        <v>57</v>
      </c>
      <c r="M3" s="57" t="s">
        <v>5</v>
      </c>
      <c r="N3" s="56" t="s">
        <v>25</v>
      </c>
      <c r="O3" s="57" t="s">
        <v>57</v>
      </c>
    </row>
    <row r="4" spans="1:15" ht="15.75" x14ac:dyDescent="0.25">
      <c r="A4" s="69" t="s">
        <v>7</v>
      </c>
      <c r="B4" s="210">
        <v>60</v>
      </c>
      <c r="C4" s="210">
        <f>B4</f>
        <v>60</v>
      </c>
      <c r="D4" s="61">
        <v>26128</v>
      </c>
      <c r="E4" s="61">
        <f>D4</f>
        <v>26128</v>
      </c>
      <c r="F4" s="210">
        <v>65</v>
      </c>
      <c r="G4" s="210">
        <f>F4</f>
        <v>65</v>
      </c>
      <c r="H4" s="61">
        <v>24814</v>
      </c>
      <c r="I4" s="61">
        <f>H4</f>
        <v>24814</v>
      </c>
      <c r="J4" s="62">
        <f t="shared" ref="J4:M4" si="0">B4-F4</f>
        <v>-5</v>
      </c>
      <c r="K4" s="62">
        <f t="shared" si="0"/>
        <v>-5</v>
      </c>
      <c r="L4" s="63">
        <f t="shared" si="0"/>
        <v>1314</v>
      </c>
      <c r="M4" s="63">
        <f t="shared" si="0"/>
        <v>1314</v>
      </c>
      <c r="N4" s="64">
        <f t="shared" ref="N4" si="1">K4/G4</f>
        <v>-7.6923076923076927E-2</v>
      </c>
      <c r="O4" s="67">
        <f t="shared" ref="O4" si="2">M4/I4</f>
        <v>5.2953977593294108E-2</v>
      </c>
    </row>
    <row r="5" spans="1:15" ht="15.75" x14ac:dyDescent="0.25">
      <c r="A5" s="69" t="s">
        <v>8</v>
      </c>
      <c r="B5" s="210">
        <v>57</v>
      </c>
      <c r="C5" s="210">
        <f>B5+C4</f>
        <v>117</v>
      </c>
      <c r="D5" s="61">
        <v>20931</v>
      </c>
      <c r="E5" s="61">
        <f>D5+E4</f>
        <v>47059</v>
      </c>
      <c r="F5" s="210">
        <v>57</v>
      </c>
      <c r="G5" s="210">
        <f t="shared" ref="G5:G15" si="3">F5+G4</f>
        <v>122</v>
      </c>
      <c r="H5" s="61">
        <v>20825</v>
      </c>
      <c r="I5" s="61">
        <f t="shared" ref="I5:I15" si="4">H5+I4</f>
        <v>45639</v>
      </c>
      <c r="J5" s="62">
        <f t="shared" ref="J5" si="5">B5-F5</f>
        <v>0</v>
      </c>
      <c r="K5" s="62">
        <f t="shared" ref="K5" si="6">C5-G5</f>
        <v>-5</v>
      </c>
      <c r="L5" s="63">
        <f t="shared" ref="L5" si="7">D5-H5</f>
        <v>106</v>
      </c>
      <c r="M5" s="63">
        <f t="shared" ref="M5" si="8">E5-I5</f>
        <v>1420</v>
      </c>
      <c r="N5" s="64">
        <f t="shared" ref="N5" si="9">K5/G5</f>
        <v>-4.0983606557377046E-2</v>
      </c>
      <c r="O5" s="67">
        <f t="shared" ref="O5" si="10">M5/I5</f>
        <v>3.1113740441289249E-2</v>
      </c>
    </row>
    <row r="6" spans="1:15" ht="15.75" x14ac:dyDescent="0.25">
      <c r="A6" s="69" t="s">
        <v>9</v>
      </c>
      <c r="B6" s="210">
        <v>35</v>
      </c>
      <c r="C6" s="210">
        <f>B6+C5</f>
        <v>152</v>
      </c>
      <c r="D6" s="61">
        <v>16824</v>
      </c>
      <c r="E6" s="61">
        <f>D6+E5</f>
        <v>63883</v>
      </c>
      <c r="F6" s="210">
        <v>71</v>
      </c>
      <c r="G6" s="210">
        <f t="shared" si="3"/>
        <v>193</v>
      </c>
      <c r="H6" s="61">
        <v>27505</v>
      </c>
      <c r="I6" s="61">
        <f t="shared" si="4"/>
        <v>73144</v>
      </c>
      <c r="J6" s="62">
        <f t="shared" ref="J6" si="11">B6-F6</f>
        <v>-36</v>
      </c>
      <c r="K6" s="62">
        <f t="shared" ref="K6" si="12">C6-G6</f>
        <v>-41</v>
      </c>
      <c r="L6" s="63">
        <f t="shared" ref="L6" si="13">D6-H6</f>
        <v>-10681</v>
      </c>
      <c r="M6" s="63">
        <f t="shared" ref="M6" si="14">E6-I6</f>
        <v>-9261</v>
      </c>
      <c r="N6" s="64">
        <f t="shared" ref="N6" si="15">K6/G6</f>
        <v>-0.21243523316062177</v>
      </c>
      <c r="O6" s="65">
        <f t="shared" ref="O6" si="16">M6/I6</f>
        <v>-0.12661325604287432</v>
      </c>
    </row>
    <row r="7" spans="1:15" ht="15.75" x14ac:dyDescent="0.25">
      <c r="A7" s="69" t="s">
        <v>10</v>
      </c>
      <c r="B7" s="210">
        <v>62</v>
      </c>
      <c r="C7" s="210">
        <f>B7+C6</f>
        <v>214</v>
      </c>
      <c r="D7" s="61">
        <v>24396</v>
      </c>
      <c r="E7" s="61">
        <f>D7+E6</f>
        <v>88279</v>
      </c>
      <c r="F7" s="210">
        <v>57</v>
      </c>
      <c r="G7" s="210">
        <f t="shared" si="3"/>
        <v>250</v>
      </c>
      <c r="H7" s="61">
        <v>23132</v>
      </c>
      <c r="I7" s="61">
        <f t="shared" si="4"/>
        <v>96276</v>
      </c>
      <c r="J7" s="62">
        <f t="shared" ref="J7" si="17">B7-F7</f>
        <v>5</v>
      </c>
      <c r="K7" s="62">
        <f t="shared" ref="K7" si="18">C7-G7</f>
        <v>-36</v>
      </c>
      <c r="L7" s="63">
        <f t="shared" ref="L7" si="19">D7-H7</f>
        <v>1264</v>
      </c>
      <c r="M7" s="63">
        <f t="shared" ref="M7" si="20">E7-I7</f>
        <v>-7997</v>
      </c>
      <c r="N7" s="64">
        <f t="shared" ref="N7" si="21">K7/G7</f>
        <v>-0.14399999999999999</v>
      </c>
      <c r="O7" s="65">
        <f t="shared" ref="O7" si="22">M7/I7</f>
        <v>-8.306327641364411E-2</v>
      </c>
    </row>
    <row r="8" spans="1:15" ht="15.75" x14ac:dyDescent="0.25">
      <c r="A8" s="69" t="s">
        <v>11</v>
      </c>
      <c r="B8" s="210">
        <v>48</v>
      </c>
      <c r="C8" s="210">
        <f>B8+C7</f>
        <v>262</v>
      </c>
      <c r="D8" s="61">
        <v>16686</v>
      </c>
      <c r="E8" s="61">
        <f>D8+E7</f>
        <v>104965</v>
      </c>
      <c r="F8" s="210">
        <v>77</v>
      </c>
      <c r="G8" s="210">
        <f t="shared" si="3"/>
        <v>327</v>
      </c>
      <c r="H8" s="61">
        <v>29374</v>
      </c>
      <c r="I8" s="61">
        <f t="shared" si="4"/>
        <v>125650</v>
      </c>
      <c r="J8" s="62">
        <f t="shared" ref="J8" si="23">B8-F8</f>
        <v>-29</v>
      </c>
      <c r="K8" s="62">
        <f t="shared" ref="K8" si="24">C8-G8</f>
        <v>-65</v>
      </c>
      <c r="L8" s="63">
        <f t="shared" ref="L8" si="25">D8-H8</f>
        <v>-12688</v>
      </c>
      <c r="M8" s="63">
        <f t="shared" ref="M8" si="26">E8-I8</f>
        <v>-20685</v>
      </c>
      <c r="N8" s="64">
        <f t="shared" ref="N8" si="27">K8/G8</f>
        <v>-0.19877675840978593</v>
      </c>
      <c r="O8" s="65">
        <f t="shared" ref="O8" si="28">M8/I8</f>
        <v>-0.16462395543175487</v>
      </c>
    </row>
    <row r="9" spans="1:15" ht="15.75" x14ac:dyDescent="0.25">
      <c r="A9" s="69" t="s">
        <v>12</v>
      </c>
      <c r="B9" s="210"/>
      <c r="C9" s="210"/>
      <c r="D9" s="61"/>
      <c r="E9" s="61"/>
      <c r="F9" s="210">
        <v>43</v>
      </c>
      <c r="G9" s="210">
        <f t="shared" si="3"/>
        <v>370</v>
      </c>
      <c r="H9" s="61">
        <v>20465</v>
      </c>
      <c r="I9" s="61">
        <f t="shared" si="4"/>
        <v>146115</v>
      </c>
      <c r="J9" s="62"/>
      <c r="K9" s="62"/>
      <c r="L9" s="63"/>
      <c r="M9" s="63"/>
      <c r="N9" s="66"/>
      <c r="O9" s="67"/>
    </row>
    <row r="10" spans="1:15" ht="15.75" x14ac:dyDescent="0.25">
      <c r="A10" s="69" t="s">
        <v>13</v>
      </c>
      <c r="B10" s="210"/>
      <c r="C10" s="210"/>
      <c r="D10" s="61"/>
      <c r="E10" s="61"/>
      <c r="F10" s="210">
        <v>51</v>
      </c>
      <c r="G10" s="210">
        <f t="shared" si="3"/>
        <v>421</v>
      </c>
      <c r="H10" s="61">
        <v>17976</v>
      </c>
      <c r="I10" s="61">
        <f t="shared" si="4"/>
        <v>164091</v>
      </c>
      <c r="J10" s="62"/>
      <c r="K10" s="62"/>
      <c r="L10" s="63"/>
      <c r="M10" s="63"/>
      <c r="N10" s="66"/>
      <c r="O10" s="67"/>
    </row>
    <row r="11" spans="1:15" ht="15.75" x14ac:dyDescent="0.25">
      <c r="A11" s="226" t="s">
        <v>14</v>
      </c>
      <c r="B11" s="210"/>
      <c r="C11" s="210"/>
      <c r="D11" s="61"/>
      <c r="E11" s="61"/>
      <c r="F11" s="210">
        <v>63</v>
      </c>
      <c r="G11" s="210">
        <f t="shared" si="3"/>
        <v>484</v>
      </c>
      <c r="H11" s="61">
        <v>22420</v>
      </c>
      <c r="I11" s="61">
        <f t="shared" si="4"/>
        <v>186511</v>
      </c>
      <c r="J11" s="62"/>
      <c r="K11" s="62"/>
      <c r="L11" s="63"/>
      <c r="M11" s="63"/>
      <c r="N11" s="66"/>
      <c r="O11" s="65"/>
    </row>
    <row r="12" spans="1:15" ht="15.75" x14ac:dyDescent="0.25">
      <c r="A12" s="69" t="s">
        <v>15</v>
      </c>
      <c r="B12" s="210"/>
      <c r="C12" s="210"/>
      <c r="D12" s="61"/>
      <c r="E12" s="61"/>
      <c r="F12" s="210">
        <v>57</v>
      </c>
      <c r="G12" s="210">
        <f t="shared" si="3"/>
        <v>541</v>
      </c>
      <c r="H12" s="61">
        <v>20086</v>
      </c>
      <c r="I12" s="61">
        <f t="shared" si="4"/>
        <v>206597</v>
      </c>
      <c r="J12" s="62"/>
      <c r="K12" s="62"/>
      <c r="L12" s="63"/>
      <c r="M12" s="63"/>
      <c r="N12" s="66"/>
      <c r="O12" s="65"/>
    </row>
    <row r="13" spans="1:15" ht="15.75" x14ac:dyDescent="0.25">
      <c r="A13" s="69" t="s">
        <v>16</v>
      </c>
      <c r="B13" s="210"/>
      <c r="C13" s="210"/>
      <c r="D13" s="61"/>
      <c r="E13" s="61"/>
      <c r="F13" s="210">
        <v>52</v>
      </c>
      <c r="G13" s="210">
        <f t="shared" si="3"/>
        <v>593</v>
      </c>
      <c r="H13" s="61">
        <v>17871</v>
      </c>
      <c r="I13" s="61">
        <f t="shared" si="4"/>
        <v>224468</v>
      </c>
      <c r="J13" s="62"/>
      <c r="K13" s="62"/>
      <c r="L13" s="63"/>
      <c r="M13" s="63"/>
      <c r="N13" s="64"/>
      <c r="O13" s="65"/>
    </row>
    <row r="14" spans="1:15" ht="15.75" x14ac:dyDescent="0.25">
      <c r="A14" s="69" t="s">
        <v>17</v>
      </c>
      <c r="B14" s="210"/>
      <c r="C14" s="210"/>
      <c r="D14" s="61"/>
      <c r="E14" s="61"/>
      <c r="F14" s="210">
        <v>53</v>
      </c>
      <c r="G14" s="210">
        <f t="shared" si="3"/>
        <v>646</v>
      </c>
      <c r="H14" s="61">
        <v>23395</v>
      </c>
      <c r="I14" s="61">
        <f t="shared" si="4"/>
        <v>247863</v>
      </c>
      <c r="J14" s="62"/>
      <c r="K14" s="62"/>
      <c r="L14" s="63"/>
      <c r="M14" s="63"/>
      <c r="N14" s="64"/>
      <c r="O14" s="65"/>
    </row>
    <row r="15" spans="1:15" ht="15.75" x14ac:dyDescent="0.25">
      <c r="A15" s="69" t="s">
        <v>18</v>
      </c>
      <c r="B15" s="210"/>
      <c r="C15" s="210"/>
      <c r="D15" s="61"/>
      <c r="E15" s="61"/>
      <c r="F15" s="210">
        <v>47</v>
      </c>
      <c r="G15" s="210">
        <f t="shared" si="3"/>
        <v>693</v>
      </c>
      <c r="H15" s="61">
        <v>14462</v>
      </c>
      <c r="I15" s="61">
        <f t="shared" si="4"/>
        <v>262325</v>
      </c>
      <c r="J15" s="62"/>
      <c r="K15" s="62"/>
      <c r="L15" s="63"/>
      <c r="M15" s="63"/>
      <c r="N15" s="64"/>
      <c r="O15" s="65"/>
    </row>
    <row r="16" spans="1:15" ht="15.75" x14ac:dyDescent="0.25">
      <c r="B16" s="212" t="s">
        <v>26</v>
      </c>
      <c r="C16" s="256">
        <f>E8/C8</f>
        <v>400.62977099236639</v>
      </c>
      <c r="F16" s="212" t="s">
        <v>26</v>
      </c>
      <c r="G16" s="257">
        <f>I15/G15</f>
        <v>378.53535353535352</v>
      </c>
    </row>
    <row r="17" spans="1:15" s="196" customFormat="1" ht="20.25" x14ac:dyDescent="0.3">
      <c r="A17" s="195" t="s">
        <v>58</v>
      </c>
    </row>
    <row r="18" spans="1:15" ht="15.75" x14ac:dyDescent="0.25">
      <c r="A18" s="254"/>
      <c r="B18" s="390">
        <v>2020</v>
      </c>
      <c r="C18" s="390"/>
      <c r="D18" s="390"/>
      <c r="E18" s="390"/>
      <c r="F18" s="390">
        <v>2019</v>
      </c>
      <c r="G18" s="390"/>
      <c r="H18" s="390"/>
      <c r="I18" s="390"/>
      <c r="J18" s="391" t="s">
        <v>2</v>
      </c>
      <c r="K18" s="391"/>
      <c r="L18" s="391"/>
      <c r="M18" s="391"/>
      <c r="N18" s="391" t="s">
        <v>3</v>
      </c>
      <c r="O18" s="391"/>
    </row>
    <row r="19" spans="1:15" ht="15.75" x14ac:dyDescent="0.25">
      <c r="A19" s="255" t="s">
        <v>24</v>
      </c>
      <c r="B19" s="56" t="s">
        <v>25</v>
      </c>
      <c r="C19" s="56" t="s">
        <v>5</v>
      </c>
      <c r="D19" s="57" t="s">
        <v>57</v>
      </c>
      <c r="E19" s="57" t="s">
        <v>5</v>
      </c>
      <c r="F19" s="56" t="s">
        <v>25</v>
      </c>
      <c r="G19" s="56" t="s">
        <v>5</v>
      </c>
      <c r="H19" s="57" t="s">
        <v>57</v>
      </c>
      <c r="I19" s="57" t="s">
        <v>5</v>
      </c>
      <c r="J19" s="56" t="s">
        <v>25</v>
      </c>
      <c r="K19" s="56" t="s">
        <v>5</v>
      </c>
      <c r="L19" s="57" t="s">
        <v>57</v>
      </c>
      <c r="M19" s="57" t="s">
        <v>5</v>
      </c>
      <c r="N19" s="56" t="s">
        <v>25</v>
      </c>
      <c r="O19" s="57" t="s">
        <v>57</v>
      </c>
    </row>
    <row r="20" spans="1:15" ht="15.75" x14ac:dyDescent="0.25">
      <c r="A20" s="69" t="s">
        <v>7</v>
      </c>
      <c r="B20" s="210">
        <v>19</v>
      </c>
      <c r="C20" s="210">
        <f>B20</f>
        <v>19</v>
      </c>
      <c r="D20" s="61">
        <v>6975</v>
      </c>
      <c r="E20" s="61">
        <f>D20</f>
        <v>6975</v>
      </c>
      <c r="F20" s="210">
        <v>101</v>
      </c>
      <c r="G20" s="210">
        <f>F20</f>
        <v>101</v>
      </c>
      <c r="H20" s="61">
        <v>37655</v>
      </c>
      <c r="I20" s="61">
        <f>H20</f>
        <v>37655</v>
      </c>
      <c r="J20" s="62">
        <f t="shared" ref="J20:M20" si="29">B20-F20</f>
        <v>-82</v>
      </c>
      <c r="K20" s="62">
        <f t="shared" si="29"/>
        <v>-82</v>
      </c>
      <c r="L20" s="63">
        <f t="shared" si="29"/>
        <v>-30680</v>
      </c>
      <c r="M20" s="63">
        <f t="shared" si="29"/>
        <v>-30680</v>
      </c>
      <c r="N20" s="64">
        <f t="shared" ref="N20" si="30">K20/G20</f>
        <v>-0.81188118811881194</v>
      </c>
      <c r="O20" s="65">
        <f t="shared" ref="O20" si="31">M20/I20</f>
        <v>-0.81476563537378832</v>
      </c>
    </row>
    <row r="21" spans="1:15" ht="15.75" x14ac:dyDescent="0.25">
      <c r="A21" s="69" t="s">
        <v>8</v>
      </c>
      <c r="B21" s="210">
        <v>32</v>
      </c>
      <c r="C21" s="210">
        <f>B21+C20</f>
        <v>51</v>
      </c>
      <c r="D21" s="61">
        <v>10017</v>
      </c>
      <c r="E21" s="61">
        <f>D21+E20</f>
        <v>16992</v>
      </c>
      <c r="F21" s="210">
        <v>59</v>
      </c>
      <c r="G21" s="210">
        <f t="shared" ref="G21:G31" si="32">F21+G20</f>
        <v>160</v>
      </c>
      <c r="H21" s="61">
        <v>19520</v>
      </c>
      <c r="I21" s="61">
        <f t="shared" ref="I21:I31" si="33">H21+I20</f>
        <v>57175</v>
      </c>
      <c r="J21" s="62">
        <f t="shared" ref="J21" si="34">B21-F21</f>
        <v>-27</v>
      </c>
      <c r="K21" s="62">
        <f t="shared" ref="K21" si="35">C21-G21</f>
        <v>-109</v>
      </c>
      <c r="L21" s="63">
        <f t="shared" ref="L21" si="36">D21-H21</f>
        <v>-9503</v>
      </c>
      <c r="M21" s="63">
        <f t="shared" ref="M21" si="37">E21-I21</f>
        <v>-40183</v>
      </c>
      <c r="N21" s="64">
        <f t="shared" ref="N21" si="38">K21/G21</f>
        <v>-0.68125000000000002</v>
      </c>
      <c r="O21" s="65">
        <f t="shared" ref="O21" si="39">M21/I21</f>
        <v>-0.70280717096633138</v>
      </c>
    </row>
    <row r="22" spans="1:15" ht="15.75" x14ac:dyDescent="0.25">
      <c r="A22" s="69" t="s">
        <v>9</v>
      </c>
      <c r="B22" s="210">
        <v>40</v>
      </c>
      <c r="C22" s="210">
        <f>B22+C21</f>
        <v>91</v>
      </c>
      <c r="D22" s="61">
        <v>15337</v>
      </c>
      <c r="E22" s="61">
        <f>D22+E21</f>
        <v>32329</v>
      </c>
      <c r="F22" s="210">
        <v>39</v>
      </c>
      <c r="G22" s="210">
        <f t="shared" si="32"/>
        <v>199</v>
      </c>
      <c r="H22" s="61">
        <v>12185</v>
      </c>
      <c r="I22" s="61">
        <f t="shared" si="33"/>
        <v>69360</v>
      </c>
      <c r="J22" s="62">
        <f t="shared" ref="J22" si="40">B22-F22</f>
        <v>1</v>
      </c>
      <c r="K22" s="62">
        <f t="shared" ref="K22" si="41">C22-G22</f>
        <v>-108</v>
      </c>
      <c r="L22" s="63">
        <f t="shared" ref="L22" si="42">D22-H22</f>
        <v>3152</v>
      </c>
      <c r="M22" s="63">
        <f t="shared" ref="M22" si="43">E22-I22</f>
        <v>-37031</v>
      </c>
      <c r="N22" s="64">
        <f t="shared" ref="N22" si="44">K22/G22</f>
        <v>-0.542713567839196</v>
      </c>
      <c r="O22" s="65">
        <f t="shared" ref="O22" si="45">M22/I22</f>
        <v>-0.5338956170703576</v>
      </c>
    </row>
    <row r="23" spans="1:15" ht="15.75" x14ac:dyDescent="0.25">
      <c r="A23" s="69" t="s">
        <v>10</v>
      </c>
      <c r="B23" s="210">
        <v>38</v>
      </c>
      <c r="C23" s="210">
        <f>B23+C22</f>
        <v>129</v>
      </c>
      <c r="D23" s="61">
        <v>15395</v>
      </c>
      <c r="E23" s="61">
        <f>D23+E22</f>
        <v>47724</v>
      </c>
      <c r="F23" s="210">
        <v>51</v>
      </c>
      <c r="G23" s="210">
        <f t="shared" si="32"/>
        <v>250</v>
      </c>
      <c r="H23" s="61">
        <v>19675</v>
      </c>
      <c r="I23" s="61">
        <f t="shared" si="33"/>
        <v>89035</v>
      </c>
      <c r="J23" s="62">
        <f t="shared" ref="J23" si="46">B23-F23</f>
        <v>-13</v>
      </c>
      <c r="K23" s="62">
        <f t="shared" ref="K23" si="47">C23-G23</f>
        <v>-121</v>
      </c>
      <c r="L23" s="63">
        <f t="shared" ref="L23" si="48">D23-H23</f>
        <v>-4280</v>
      </c>
      <c r="M23" s="63">
        <f t="shared" ref="M23" si="49">E23-I23</f>
        <v>-41311</v>
      </c>
      <c r="N23" s="64">
        <f t="shared" ref="N23" si="50">K23/G23</f>
        <v>-0.48399999999999999</v>
      </c>
      <c r="O23" s="65">
        <f t="shared" ref="O23" si="51">M23/I23</f>
        <v>-0.46398607289268268</v>
      </c>
    </row>
    <row r="24" spans="1:15" ht="15.75" x14ac:dyDescent="0.25">
      <c r="A24" s="69" t="s">
        <v>11</v>
      </c>
      <c r="B24" s="210">
        <v>37</v>
      </c>
      <c r="C24" s="210">
        <f>B24+C23</f>
        <v>166</v>
      </c>
      <c r="D24" s="61">
        <v>13043</v>
      </c>
      <c r="E24" s="61">
        <f>D24+E23</f>
        <v>60767</v>
      </c>
      <c r="F24" s="210">
        <v>48</v>
      </c>
      <c r="G24" s="210">
        <f t="shared" si="32"/>
        <v>298</v>
      </c>
      <c r="H24" s="61">
        <v>18048</v>
      </c>
      <c r="I24" s="61">
        <f t="shared" si="33"/>
        <v>107083</v>
      </c>
      <c r="J24" s="62">
        <f t="shared" ref="J24" si="52">B24-F24</f>
        <v>-11</v>
      </c>
      <c r="K24" s="62">
        <f t="shared" ref="K24" si="53">C24-G24</f>
        <v>-132</v>
      </c>
      <c r="L24" s="63">
        <f t="shared" ref="L24" si="54">D24-H24</f>
        <v>-5005</v>
      </c>
      <c r="M24" s="63">
        <f t="shared" ref="M24" si="55">E24-I24</f>
        <v>-46316</v>
      </c>
      <c r="N24" s="64">
        <f t="shared" ref="N24" si="56">K24/G24</f>
        <v>-0.44295302013422821</v>
      </c>
      <c r="O24" s="65">
        <f t="shared" ref="O24" si="57">M24/I24</f>
        <v>-0.43252430357759869</v>
      </c>
    </row>
    <row r="25" spans="1:15" ht="15.75" x14ac:dyDescent="0.25">
      <c r="A25" s="69" t="s">
        <v>12</v>
      </c>
      <c r="B25" s="210"/>
      <c r="C25" s="210"/>
      <c r="D25" s="61"/>
      <c r="E25" s="61"/>
      <c r="F25" s="210">
        <v>47</v>
      </c>
      <c r="G25" s="210">
        <f t="shared" si="32"/>
        <v>345</v>
      </c>
      <c r="H25" s="61">
        <v>19269</v>
      </c>
      <c r="I25" s="61">
        <f t="shared" si="33"/>
        <v>126352</v>
      </c>
      <c r="J25" s="62"/>
      <c r="K25" s="62"/>
      <c r="L25" s="63"/>
      <c r="M25" s="63"/>
      <c r="N25" s="66"/>
      <c r="O25" s="67"/>
    </row>
    <row r="26" spans="1:15" ht="15.75" x14ac:dyDescent="0.25">
      <c r="A26" s="69" t="s">
        <v>13</v>
      </c>
      <c r="B26" s="210"/>
      <c r="C26" s="210"/>
      <c r="D26" s="61"/>
      <c r="E26" s="61"/>
      <c r="F26" s="210">
        <v>48</v>
      </c>
      <c r="G26" s="210">
        <f t="shared" si="32"/>
        <v>393</v>
      </c>
      <c r="H26" s="61">
        <v>15006</v>
      </c>
      <c r="I26" s="61">
        <f t="shared" si="33"/>
        <v>141358</v>
      </c>
      <c r="J26" s="62"/>
      <c r="K26" s="62"/>
      <c r="L26" s="63"/>
      <c r="M26" s="63"/>
      <c r="N26" s="66"/>
      <c r="O26" s="67"/>
    </row>
    <row r="27" spans="1:15" ht="15.75" x14ac:dyDescent="0.25">
      <c r="A27" s="226" t="s">
        <v>14</v>
      </c>
      <c r="B27" s="210"/>
      <c r="C27" s="210"/>
      <c r="D27" s="61"/>
      <c r="E27" s="61"/>
      <c r="F27" s="210">
        <v>46</v>
      </c>
      <c r="G27" s="210">
        <f t="shared" si="32"/>
        <v>439</v>
      </c>
      <c r="H27" s="61">
        <v>14019</v>
      </c>
      <c r="I27" s="61">
        <f t="shared" si="33"/>
        <v>155377</v>
      </c>
      <c r="J27" s="62"/>
      <c r="K27" s="62"/>
      <c r="L27" s="63"/>
      <c r="M27" s="63"/>
      <c r="N27" s="66"/>
      <c r="O27" s="67"/>
    </row>
    <row r="28" spans="1:15" ht="15.75" x14ac:dyDescent="0.25">
      <c r="A28" s="226" t="s">
        <v>15</v>
      </c>
      <c r="B28" s="210"/>
      <c r="C28" s="210"/>
      <c r="D28" s="61"/>
      <c r="E28" s="61"/>
      <c r="F28" s="210">
        <v>25</v>
      </c>
      <c r="G28" s="210">
        <f t="shared" si="32"/>
        <v>464</v>
      </c>
      <c r="H28" s="61">
        <v>14412</v>
      </c>
      <c r="I28" s="61">
        <f t="shared" si="33"/>
        <v>169789</v>
      </c>
      <c r="J28" s="62"/>
      <c r="K28" s="62"/>
      <c r="L28" s="63"/>
      <c r="M28" s="63"/>
      <c r="N28" s="66"/>
      <c r="O28" s="67"/>
    </row>
    <row r="29" spans="1:15" ht="15.75" x14ac:dyDescent="0.25">
      <c r="A29" s="69" t="s">
        <v>16</v>
      </c>
      <c r="B29" s="210"/>
      <c r="C29" s="210"/>
      <c r="D29" s="61"/>
      <c r="E29" s="61"/>
      <c r="F29" s="210">
        <v>24</v>
      </c>
      <c r="G29" s="210">
        <f t="shared" si="32"/>
        <v>488</v>
      </c>
      <c r="H29" s="61">
        <v>8150</v>
      </c>
      <c r="I29" s="61">
        <f t="shared" si="33"/>
        <v>177939</v>
      </c>
      <c r="J29" s="62"/>
      <c r="K29" s="62"/>
      <c r="L29" s="63"/>
      <c r="M29" s="63"/>
      <c r="N29" s="66"/>
      <c r="O29" s="67"/>
    </row>
    <row r="30" spans="1:15" ht="15.75" x14ac:dyDescent="0.25">
      <c r="A30" s="69" t="s">
        <v>17</v>
      </c>
      <c r="B30" s="210"/>
      <c r="C30" s="210"/>
      <c r="D30" s="61"/>
      <c r="E30" s="61"/>
      <c r="F30" s="210">
        <v>22</v>
      </c>
      <c r="G30" s="210">
        <f t="shared" si="32"/>
        <v>510</v>
      </c>
      <c r="H30" s="61">
        <v>7292</v>
      </c>
      <c r="I30" s="61">
        <f t="shared" si="33"/>
        <v>185231</v>
      </c>
      <c r="J30" s="62"/>
      <c r="K30" s="62"/>
      <c r="L30" s="63"/>
      <c r="M30" s="63"/>
      <c r="N30" s="66"/>
      <c r="O30" s="67"/>
    </row>
    <row r="31" spans="1:15" ht="15.75" x14ac:dyDescent="0.25">
      <c r="A31" s="69" t="s">
        <v>18</v>
      </c>
      <c r="B31" s="210"/>
      <c r="C31" s="210"/>
      <c r="D31" s="61"/>
      <c r="E31" s="61"/>
      <c r="F31" s="210">
        <v>32</v>
      </c>
      <c r="G31" s="210">
        <f t="shared" si="32"/>
        <v>542</v>
      </c>
      <c r="H31" s="61">
        <v>8858</v>
      </c>
      <c r="I31" s="61">
        <f t="shared" si="33"/>
        <v>194089</v>
      </c>
      <c r="J31" s="62"/>
      <c r="K31" s="62"/>
      <c r="L31" s="63"/>
      <c r="M31" s="63"/>
      <c r="N31" s="66"/>
      <c r="O31" s="67"/>
    </row>
    <row r="32" spans="1:15" ht="15.75" x14ac:dyDescent="0.25">
      <c r="B32" s="212" t="s">
        <v>26</v>
      </c>
      <c r="C32" s="256">
        <f>E24/C24</f>
        <v>366.06626506024094</v>
      </c>
      <c r="F32" s="212" t="s">
        <v>26</v>
      </c>
      <c r="G32" s="257">
        <f>I31/G31</f>
        <v>358.09778597785976</v>
      </c>
    </row>
    <row r="33" spans="1:1" ht="15.75" x14ac:dyDescent="0.25">
      <c r="A33" s="253" t="s">
        <v>59</v>
      </c>
    </row>
  </sheetData>
  <mergeCells count="8">
    <mergeCell ref="B2:E2"/>
    <mergeCell ref="F2:I2"/>
    <mergeCell ref="J2:M2"/>
    <mergeCell ref="N2:O2"/>
    <mergeCell ref="B18:E18"/>
    <mergeCell ref="F18:I18"/>
    <mergeCell ref="J18:M18"/>
    <mergeCell ref="N18:O18"/>
  </mergeCells>
  <pageMargins left="0.23622047244094491" right="0.19685039370078741" top="0.59055118110236227" bottom="0.43307086614173229" header="0.31496062992125984" footer="0.15748031496062992"/>
  <pageSetup paperSize="9" orientation="landscape" r:id="rId1"/>
  <headerFooter>
    <oddHeader xml:space="preserve">&amp;C&amp;"-,Bold"&amp;14Form 1's Received / Approved 2020 - 2019
</oddHeader>
    <oddFooter>&amp;L&amp;"-,Bold"&amp;14Forestry Division&amp;C&amp;"-,Bold"&amp;14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2"/>
  <sheetViews>
    <sheetView zoomScale="90" zoomScaleNormal="90" workbookViewId="0">
      <selection activeCell="C33" sqref="C33"/>
    </sheetView>
  </sheetViews>
  <sheetFormatPr defaultRowHeight="15" x14ac:dyDescent="0.2"/>
  <cols>
    <col min="1" max="1" width="9.140625" style="3"/>
    <col min="2" max="2" width="10.7109375" style="3" bestFit="1" customWidth="1"/>
    <col min="3" max="3" width="9.140625" style="3"/>
    <col min="4" max="4" width="8.7109375" style="3" bestFit="1" customWidth="1"/>
    <col min="5" max="5" width="9.5703125" style="3" bestFit="1" customWidth="1"/>
    <col min="6" max="6" width="10.7109375" style="3" bestFit="1" customWidth="1"/>
    <col min="7" max="7" width="5.85546875" style="3" bestFit="1" customWidth="1"/>
    <col min="8" max="8" width="8.7109375" style="3" bestFit="1" customWidth="1"/>
    <col min="9" max="9" width="9.5703125" style="3" bestFit="1" customWidth="1"/>
    <col min="10" max="10" width="8.28515625" style="3" bestFit="1" customWidth="1"/>
    <col min="11" max="11" width="5.85546875" style="3" bestFit="1" customWidth="1"/>
    <col min="12" max="13" width="9.5703125" style="3" bestFit="1" customWidth="1"/>
    <col min="14" max="14" width="8.28515625" style="3" bestFit="1" customWidth="1"/>
    <col min="15" max="15" width="8.7109375" style="3" bestFit="1" customWidth="1"/>
    <col min="16" max="16384" width="9.140625" style="3"/>
  </cols>
  <sheetData>
    <row r="1" spans="1:15" s="1" customFormat="1" ht="18" x14ac:dyDescent="0.25">
      <c r="A1" s="182" t="s">
        <v>60</v>
      </c>
    </row>
    <row r="2" spans="1:15" ht="15.75" x14ac:dyDescent="0.25">
      <c r="A2" s="254"/>
      <c r="B2" s="390">
        <v>2020</v>
      </c>
      <c r="C2" s="390"/>
      <c r="D2" s="390"/>
      <c r="E2" s="390"/>
      <c r="F2" s="390">
        <v>2019</v>
      </c>
      <c r="G2" s="390"/>
      <c r="H2" s="390"/>
      <c r="I2" s="390"/>
      <c r="J2" s="391" t="s">
        <v>2</v>
      </c>
      <c r="K2" s="391"/>
      <c r="L2" s="391"/>
      <c r="M2" s="391"/>
      <c r="N2" s="391" t="s">
        <v>3</v>
      </c>
      <c r="O2" s="391"/>
    </row>
    <row r="3" spans="1:15" ht="15.75" x14ac:dyDescent="0.25">
      <c r="A3" s="255" t="s">
        <v>24</v>
      </c>
      <c r="B3" s="56" t="s">
        <v>25</v>
      </c>
      <c r="C3" s="56" t="s">
        <v>5</v>
      </c>
      <c r="D3" s="57" t="s">
        <v>57</v>
      </c>
      <c r="E3" s="57" t="s">
        <v>5</v>
      </c>
      <c r="F3" s="56" t="s">
        <v>25</v>
      </c>
      <c r="G3" s="56" t="s">
        <v>5</v>
      </c>
      <c r="H3" s="57" t="s">
        <v>57</v>
      </c>
      <c r="I3" s="57" t="s">
        <v>5</v>
      </c>
      <c r="J3" s="56" t="s">
        <v>25</v>
      </c>
      <c r="K3" s="56" t="s">
        <v>5</v>
      </c>
      <c r="L3" s="57" t="s">
        <v>57</v>
      </c>
      <c r="M3" s="57" t="s">
        <v>5</v>
      </c>
      <c r="N3" s="56" t="s">
        <v>25</v>
      </c>
      <c r="O3" s="57" t="s">
        <v>57</v>
      </c>
    </row>
    <row r="4" spans="1:15" ht="15.75" x14ac:dyDescent="0.25">
      <c r="A4" s="69" t="s">
        <v>7</v>
      </c>
      <c r="B4" s="210">
        <v>20</v>
      </c>
      <c r="C4" s="210">
        <f>B4</f>
        <v>20</v>
      </c>
      <c r="D4" s="61">
        <v>6397</v>
      </c>
      <c r="E4" s="61">
        <f>D4</f>
        <v>6397</v>
      </c>
      <c r="F4" s="210">
        <v>28</v>
      </c>
      <c r="G4" s="210">
        <f>F4</f>
        <v>28</v>
      </c>
      <c r="H4" s="61">
        <v>10217</v>
      </c>
      <c r="I4" s="61">
        <f>H4</f>
        <v>10217</v>
      </c>
      <c r="J4" s="62">
        <f t="shared" ref="J4:M4" si="0">B4-F4</f>
        <v>-8</v>
      </c>
      <c r="K4" s="62">
        <f t="shared" si="0"/>
        <v>-8</v>
      </c>
      <c r="L4" s="63">
        <f t="shared" si="0"/>
        <v>-3820</v>
      </c>
      <c r="M4" s="63">
        <f t="shared" si="0"/>
        <v>-3820</v>
      </c>
      <c r="N4" s="64">
        <f t="shared" ref="N4" si="1">K4/G4</f>
        <v>-0.2857142857142857</v>
      </c>
      <c r="O4" s="65">
        <f t="shared" ref="O4" si="2">M4/I4</f>
        <v>-0.37388665948908684</v>
      </c>
    </row>
    <row r="5" spans="1:15" ht="15.75" x14ac:dyDescent="0.25">
      <c r="A5" s="69" t="s">
        <v>8</v>
      </c>
      <c r="B5" s="210">
        <v>14</v>
      </c>
      <c r="C5" s="210">
        <f>B5+C4</f>
        <v>34</v>
      </c>
      <c r="D5" s="61">
        <v>5261</v>
      </c>
      <c r="E5" s="61">
        <f>D5+E4</f>
        <v>11658</v>
      </c>
      <c r="F5" s="210">
        <v>11</v>
      </c>
      <c r="G5" s="210">
        <f t="shared" ref="G5:G15" si="3">F5+G4</f>
        <v>39</v>
      </c>
      <c r="H5" s="61">
        <v>4419</v>
      </c>
      <c r="I5" s="61">
        <f t="shared" ref="I5:I15" si="4">H5+I4</f>
        <v>14636</v>
      </c>
      <c r="J5" s="62">
        <f t="shared" ref="J5" si="5">B5-F5</f>
        <v>3</v>
      </c>
      <c r="K5" s="62">
        <f t="shared" ref="K5" si="6">C5-G5</f>
        <v>-5</v>
      </c>
      <c r="L5" s="63">
        <f t="shared" ref="L5" si="7">D5-H5</f>
        <v>842</v>
      </c>
      <c r="M5" s="63">
        <f t="shared" ref="M5" si="8">E5-I5</f>
        <v>-2978</v>
      </c>
      <c r="N5" s="64">
        <f t="shared" ref="N5" si="9">K5/G5</f>
        <v>-0.12820512820512819</v>
      </c>
      <c r="O5" s="65">
        <f t="shared" ref="O5" si="10">M5/I5</f>
        <v>-0.20347089368679966</v>
      </c>
    </row>
    <row r="6" spans="1:15" ht="15.75" x14ac:dyDescent="0.25">
      <c r="A6" s="69" t="s">
        <v>9</v>
      </c>
      <c r="B6" s="210">
        <v>14</v>
      </c>
      <c r="C6" s="210">
        <f>B6+C5</f>
        <v>48</v>
      </c>
      <c r="D6" s="61">
        <v>5801</v>
      </c>
      <c r="E6" s="61">
        <f>D6+E5</f>
        <v>17459</v>
      </c>
      <c r="F6" s="210">
        <v>16</v>
      </c>
      <c r="G6" s="210">
        <f t="shared" si="3"/>
        <v>55</v>
      </c>
      <c r="H6" s="61">
        <v>3929</v>
      </c>
      <c r="I6" s="61">
        <f t="shared" si="4"/>
        <v>18565</v>
      </c>
      <c r="J6" s="62">
        <f t="shared" ref="J6" si="11">B6-F6</f>
        <v>-2</v>
      </c>
      <c r="K6" s="62">
        <f t="shared" ref="K6" si="12">C6-G6</f>
        <v>-7</v>
      </c>
      <c r="L6" s="63">
        <f t="shared" ref="L6" si="13">D6-H6</f>
        <v>1872</v>
      </c>
      <c r="M6" s="63">
        <f t="shared" ref="M6" si="14">E6-I6</f>
        <v>-1106</v>
      </c>
      <c r="N6" s="64">
        <f t="shared" ref="N6" si="15">K6/G6</f>
        <v>-0.12727272727272726</v>
      </c>
      <c r="O6" s="65">
        <f t="shared" ref="O6" si="16">M6/I6</f>
        <v>-5.9574468085106386E-2</v>
      </c>
    </row>
    <row r="7" spans="1:15" ht="15.75" x14ac:dyDescent="0.25">
      <c r="A7" s="69" t="s">
        <v>10</v>
      </c>
      <c r="B7" s="210">
        <v>15</v>
      </c>
      <c r="C7" s="210">
        <f>B7+C6</f>
        <v>63</v>
      </c>
      <c r="D7" s="61">
        <v>5644</v>
      </c>
      <c r="E7" s="61">
        <f>D7+E6</f>
        <v>23103</v>
      </c>
      <c r="F7" s="210">
        <v>20</v>
      </c>
      <c r="G7" s="210">
        <f t="shared" si="3"/>
        <v>75</v>
      </c>
      <c r="H7" s="61">
        <v>8554</v>
      </c>
      <c r="I7" s="61">
        <f t="shared" si="4"/>
        <v>27119</v>
      </c>
      <c r="J7" s="62">
        <f t="shared" ref="J7" si="17">B7-F7</f>
        <v>-5</v>
      </c>
      <c r="K7" s="62">
        <f t="shared" ref="K7" si="18">C7-G7</f>
        <v>-12</v>
      </c>
      <c r="L7" s="63">
        <f t="shared" ref="L7" si="19">D7-H7</f>
        <v>-2910</v>
      </c>
      <c r="M7" s="63">
        <f t="shared" ref="M7" si="20">E7-I7</f>
        <v>-4016</v>
      </c>
      <c r="N7" s="64">
        <f t="shared" ref="N7" si="21">K7/G7</f>
        <v>-0.16</v>
      </c>
      <c r="O7" s="65">
        <f t="shared" ref="O7" si="22">M7/I7</f>
        <v>-0.14808805634426048</v>
      </c>
    </row>
    <row r="8" spans="1:15" ht="15.75" x14ac:dyDescent="0.25">
      <c r="A8" s="69" t="s">
        <v>11</v>
      </c>
      <c r="B8" s="210">
        <v>18</v>
      </c>
      <c r="C8" s="210">
        <f>B8+C7</f>
        <v>81</v>
      </c>
      <c r="D8" s="61">
        <v>6858</v>
      </c>
      <c r="E8" s="61">
        <f>D8+E7</f>
        <v>29961</v>
      </c>
      <c r="F8" s="210">
        <v>15</v>
      </c>
      <c r="G8" s="210">
        <f t="shared" si="3"/>
        <v>90</v>
      </c>
      <c r="H8" s="61">
        <v>4172</v>
      </c>
      <c r="I8" s="61">
        <f t="shared" si="4"/>
        <v>31291</v>
      </c>
      <c r="J8" s="62">
        <f t="shared" ref="J8" si="23">B8-F8</f>
        <v>3</v>
      </c>
      <c r="K8" s="62">
        <f t="shared" ref="K8" si="24">C8-G8</f>
        <v>-9</v>
      </c>
      <c r="L8" s="63">
        <f t="shared" ref="L8" si="25">D8-H8</f>
        <v>2686</v>
      </c>
      <c r="M8" s="63">
        <f t="shared" ref="M8" si="26">E8-I8</f>
        <v>-1330</v>
      </c>
      <c r="N8" s="64">
        <f t="shared" ref="N8" si="27">K8/G8</f>
        <v>-0.1</v>
      </c>
      <c r="O8" s="65">
        <f t="shared" ref="O8" si="28">M8/I8</f>
        <v>-4.2504234444408935E-2</v>
      </c>
    </row>
    <row r="9" spans="1:15" ht="15.75" x14ac:dyDescent="0.25">
      <c r="A9" s="69" t="s">
        <v>12</v>
      </c>
      <c r="B9" s="210"/>
      <c r="C9" s="210"/>
      <c r="D9" s="61"/>
      <c r="E9" s="61"/>
      <c r="F9" s="210">
        <v>24</v>
      </c>
      <c r="G9" s="210">
        <f t="shared" si="3"/>
        <v>114</v>
      </c>
      <c r="H9" s="61">
        <v>7851</v>
      </c>
      <c r="I9" s="61">
        <f t="shared" si="4"/>
        <v>39142</v>
      </c>
      <c r="J9" s="62"/>
      <c r="K9" s="62"/>
      <c r="L9" s="63"/>
      <c r="M9" s="63"/>
      <c r="N9" s="66"/>
      <c r="O9" s="67"/>
    </row>
    <row r="10" spans="1:15" ht="15.75" x14ac:dyDescent="0.25">
      <c r="A10" s="69" t="s">
        <v>13</v>
      </c>
      <c r="B10" s="210"/>
      <c r="C10" s="210"/>
      <c r="D10" s="61"/>
      <c r="E10" s="61"/>
      <c r="F10" s="210">
        <v>31</v>
      </c>
      <c r="G10" s="210">
        <f t="shared" si="3"/>
        <v>145</v>
      </c>
      <c r="H10" s="61">
        <v>14681</v>
      </c>
      <c r="I10" s="61">
        <f t="shared" si="4"/>
        <v>53823</v>
      </c>
      <c r="J10" s="62"/>
      <c r="K10" s="62"/>
      <c r="L10" s="63"/>
      <c r="M10" s="63"/>
      <c r="N10" s="66"/>
      <c r="O10" s="67"/>
    </row>
    <row r="11" spans="1:15" ht="15.75" x14ac:dyDescent="0.25">
      <c r="A11" s="69" t="s">
        <v>14</v>
      </c>
      <c r="B11" s="210"/>
      <c r="C11" s="210"/>
      <c r="D11" s="61"/>
      <c r="E11" s="61"/>
      <c r="F11" s="210">
        <v>23</v>
      </c>
      <c r="G11" s="210">
        <f t="shared" si="3"/>
        <v>168</v>
      </c>
      <c r="H11" s="61">
        <v>8547</v>
      </c>
      <c r="I11" s="61">
        <f t="shared" si="4"/>
        <v>62370</v>
      </c>
      <c r="J11" s="62"/>
      <c r="K11" s="62"/>
      <c r="L11" s="63"/>
      <c r="M11" s="63"/>
      <c r="N11" s="66"/>
      <c r="O11" s="67"/>
    </row>
    <row r="12" spans="1:15" ht="15.75" x14ac:dyDescent="0.25">
      <c r="A12" s="69" t="s">
        <v>15</v>
      </c>
      <c r="B12" s="210"/>
      <c r="C12" s="210"/>
      <c r="D12" s="61"/>
      <c r="E12" s="61"/>
      <c r="F12" s="210">
        <v>37</v>
      </c>
      <c r="G12" s="210">
        <f t="shared" si="3"/>
        <v>205</v>
      </c>
      <c r="H12" s="61">
        <v>12502</v>
      </c>
      <c r="I12" s="61">
        <f t="shared" si="4"/>
        <v>74872</v>
      </c>
      <c r="J12" s="62"/>
      <c r="K12" s="62"/>
      <c r="L12" s="63"/>
      <c r="M12" s="63"/>
      <c r="N12" s="66"/>
      <c r="O12" s="67"/>
    </row>
    <row r="13" spans="1:15" ht="15.75" x14ac:dyDescent="0.25">
      <c r="A13" s="69" t="s">
        <v>16</v>
      </c>
      <c r="B13" s="210"/>
      <c r="C13" s="210"/>
      <c r="D13" s="61"/>
      <c r="E13" s="61"/>
      <c r="F13" s="210">
        <v>38</v>
      </c>
      <c r="G13" s="210">
        <f t="shared" si="3"/>
        <v>243</v>
      </c>
      <c r="H13" s="61">
        <v>11112</v>
      </c>
      <c r="I13" s="61">
        <f t="shared" si="4"/>
        <v>85984</v>
      </c>
      <c r="J13" s="62"/>
      <c r="K13" s="62"/>
      <c r="L13" s="63"/>
      <c r="M13" s="63"/>
      <c r="N13" s="66"/>
      <c r="O13" s="67"/>
    </row>
    <row r="14" spans="1:15" ht="15.75" x14ac:dyDescent="0.25">
      <c r="A14" s="69" t="s">
        <v>17</v>
      </c>
      <c r="B14" s="210"/>
      <c r="C14" s="210"/>
      <c r="D14" s="61"/>
      <c r="E14" s="61"/>
      <c r="F14" s="210">
        <v>25</v>
      </c>
      <c r="G14" s="210">
        <f t="shared" si="3"/>
        <v>268</v>
      </c>
      <c r="H14" s="61">
        <v>11457</v>
      </c>
      <c r="I14" s="61">
        <f t="shared" si="4"/>
        <v>97441</v>
      </c>
      <c r="J14" s="62"/>
      <c r="K14" s="62"/>
      <c r="L14" s="63"/>
      <c r="M14" s="63"/>
      <c r="N14" s="66"/>
      <c r="O14" s="67"/>
    </row>
    <row r="15" spans="1:15" ht="15.75" x14ac:dyDescent="0.25">
      <c r="A15" s="69" t="s">
        <v>18</v>
      </c>
      <c r="B15" s="210"/>
      <c r="C15" s="210"/>
      <c r="D15" s="61"/>
      <c r="E15" s="61"/>
      <c r="F15" s="210">
        <v>32</v>
      </c>
      <c r="G15" s="210">
        <f t="shared" si="3"/>
        <v>300</v>
      </c>
      <c r="H15" s="61">
        <v>11106</v>
      </c>
      <c r="I15" s="61">
        <f t="shared" si="4"/>
        <v>108547</v>
      </c>
      <c r="J15" s="62"/>
      <c r="K15" s="62"/>
      <c r="L15" s="63"/>
      <c r="M15" s="63"/>
      <c r="N15" s="66"/>
      <c r="O15" s="67"/>
    </row>
    <row r="16" spans="1:15" ht="15.75" x14ac:dyDescent="0.25">
      <c r="B16" s="212" t="s">
        <v>26</v>
      </c>
      <c r="C16" s="256">
        <f>E8/C8</f>
        <v>369.88888888888891</v>
      </c>
      <c r="F16" s="212" t="s">
        <v>26</v>
      </c>
      <c r="G16" s="257">
        <f>I15/G15</f>
        <v>361.82333333333332</v>
      </c>
    </row>
    <row r="17" spans="1:15" s="1" customFormat="1" ht="18" x14ac:dyDescent="0.25">
      <c r="A17" s="182" t="s">
        <v>61</v>
      </c>
    </row>
    <row r="18" spans="1:15" ht="15.75" x14ac:dyDescent="0.25">
      <c r="A18" s="254"/>
      <c r="B18" s="390">
        <v>2020</v>
      </c>
      <c r="C18" s="390"/>
      <c r="D18" s="390"/>
      <c r="E18" s="390"/>
      <c r="F18" s="390">
        <v>2019</v>
      </c>
      <c r="G18" s="390"/>
      <c r="H18" s="390"/>
      <c r="I18" s="390"/>
      <c r="J18" s="391" t="s">
        <v>2</v>
      </c>
      <c r="K18" s="391"/>
      <c r="L18" s="391"/>
      <c r="M18" s="391"/>
      <c r="N18" s="391" t="s">
        <v>3</v>
      </c>
      <c r="O18" s="391"/>
    </row>
    <row r="19" spans="1:15" ht="15.75" x14ac:dyDescent="0.25">
      <c r="A19" s="255" t="s">
        <v>24</v>
      </c>
      <c r="B19" s="56" t="s">
        <v>25</v>
      </c>
      <c r="C19" s="56" t="s">
        <v>5</v>
      </c>
      <c r="D19" s="57" t="s">
        <v>57</v>
      </c>
      <c r="E19" s="57" t="s">
        <v>5</v>
      </c>
      <c r="F19" s="56" t="s">
        <v>25</v>
      </c>
      <c r="G19" s="56" t="s">
        <v>5</v>
      </c>
      <c r="H19" s="57" t="s">
        <v>57</v>
      </c>
      <c r="I19" s="57" t="s">
        <v>5</v>
      </c>
      <c r="J19" s="56" t="s">
        <v>25</v>
      </c>
      <c r="K19" s="56" t="s">
        <v>5</v>
      </c>
      <c r="L19" s="57" t="s">
        <v>57</v>
      </c>
      <c r="M19" s="57" t="s">
        <v>5</v>
      </c>
      <c r="N19" s="56" t="s">
        <v>25</v>
      </c>
      <c r="O19" s="57" t="s">
        <v>57</v>
      </c>
    </row>
    <row r="20" spans="1:15" ht="15.75" x14ac:dyDescent="0.25">
      <c r="A20" s="69" t="s">
        <v>7</v>
      </c>
      <c r="B20" s="210">
        <v>50</v>
      </c>
      <c r="C20" s="210">
        <f>B20</f>
        <v>50</v>
      </c>
      <c r="D20" s="61">
        <v>17427</v>
      </c>
      <c r="E20" s="61">
        <f>D20</f>
        <v>17427</v>
      </c>
      <c r="F20" s="210">
        <v>24</v>
      </c>
      <c r="G20" s="210">
        <f>F20</f>
        <v>24</v>
      </c>
      <c r="H20" s="61">
        <v>7838</v>
      </c>
      <c r="I20" s="61">
        <f>H20</f>
        <v>7838</v>
      </c>
      <c r="J20" s="62">
        <f t="shared" ref="J20:M20" si="29">B20-F20</f>
        <v>26</v>
      </c>
      <c r="K20" s="62">
        <f t="shared" si="29"/>
        <v>26</v>
      </c>
      <c r="L20" s="63">
        <f t="shared" si="29"/>
        <v>9589</v>
      </c>
      <c r="M20" s="63">
        <f t="shared" si="29"/>
        <v>9589</v>
      </c>
      <c r="N20" s="66">
        <f t="shared" ref="N20" si="30">K20/G20</f>
        <v>1.0833333333333333</v>
      </c>
      <c r="O20" s="67">
        <f t="shared" ref="O20" si="31">M20/I20</f>
        <v>1.2233988262311815</v>
      </c>
    </row>
    <row r="21" spans="1:15" ht="15.75" x14ac:dyDescent="0.25">
      <c r="A21" s="69" t="s">
        <v>8</v>
      </c>
      <c r="B21" s="210">
        <v>17</v>
      </c>
      <c r="C21" s="210">
        <f>B21+C20</f>
        <v>67</v>
      </c>
      <c r="D21" s="61">
        <v>6236</v>
      </c>
      <c r="E21" s="61">
        <f>D21+E20</f>
        <v>23663</v>
      </c>
      <c r="F21" s="210">
        <v>17</v>
      </c>
      <c r="G21" s="210">
        <f t="shared" ref="G21:G31" si="32">F21+G20</f>
        <v>41</v>
      </c>
      <c r="H21" s="61">
        <v>5808</v>
      </c>
      <c r="I21" s="61">
        <f t="shared" ref="I21:I31" si="33">H21+I20</f>
        <v>13646</v>
      </c>
      <c r="J21" s="62">
        <f t="shared" ref="J21" si="34">B21-F21</f>
        <v>0</v>
      </c>
      <c r="K21" s="62">
        <f t="shared" ref="K21" si="35">C21-G21</f>
        <v>26</v>
      </c>
      <c r="L21" s="63">
        <f t="shared" ref="L21" si="36">D21-H21</f>
        <v>428</v>
      </c>
      <c r="M21" s="63">
        <f t="shared" ref="M21" si="37">E21-I21</f>
        <v>10017</v>
      </c>
      <c r="N21" s="66">
        <f t="shared" ref="N21" si="38">K21/G21</f>
        <v>0.63414634146341464</v>
      </c>
      <c r="O21" s="67">
        <f t="shared" ref="O21" si="39">M21/I21</f>
        <v>0.73406126337388244</v>
      </c>
    </row>
    <row r="22" spans="1:15" ht="15.75" x14ac:dyDescent="0.25">
      <c r="A22" s="69" t="s">
        <v>9</v>
      </c>
      <c r="B22" s="210">
        <v>16</v>
      </c>
      <c r="C22" s="210">
        <f>B22+C21</f>
        <v>83</v>
      </c>
      <c r="D22" s="61">
        <v>5466</v>
      </c>
      <c r="E22" s="61">
        <f>D22+E21</f>
        <v>29129</v>
      </c>
      <c r="F22" s="210">
        <v>17</v>
      </c>
      <c r="G22" s="210">
        <f t="shared" si="32"/>
        <v>58</v>
      </c>
      <c r="H22" s="61">
        <v>4701</v>
      </c>
      <c r="I22" s="61">
        <f t="shared" si="33"/>
        <v>18347</v>
      </c>
      <c r="J22" s="62">
        <f t="shared" ref="J22" si="40">B22-F22</f>
        <v>-1</v>
      </c>
      <c r="K22" s="62">
        <f t="shared" ref="K22" si="41">C22-G22</f>
        <v>25</v>
      </c>
      <c r="L22" s="63">
        <f t="shared" ref="L22" si="42">D22-H22</f>
        <v>765</v>
      </c>
      <c r="M22" s="63">
        <f t="shared" ref="M22" si="43">E22-I22</f>
        <v>10782</v>
      </c>
      <c r="N22" s="66">
        <f t="shared" ref="N22" si="44">K22/G22</f>
        <v>0.43103448275862066</v>
      </c>
      <c r="O22" s="67">
        <f t="shared" ref="O22" si="45">M22/I22</f>
        <v>0.58767100888428625</v>
      </c>
    </row>
    <row r="23" spans="1:15" ht="15.75" x14ac:dyDescent="0.25">
      <c r="A23" s="69" t="s">
        <v>10</v>
      </c>
      <c r="B23" s="210">
        <v>20</v>
      </c>
      <c r="C23" s="210">
        <f>B23+C22</f>
        <v>103</v>
      </c>
      <c r="D23" s="61">
        <v>7871</v>
      </c>
      <c r="E23" s="61">
        <f>D23+E22</f>
        <v>37000</v>
      </c>
      <c r="F23" s="210">
        <v>17</v>
      </c>
      <c r="G23" s="210">
        <f t="shared" si="32"/>
        <v>75</v>
      </c>
      <c r="H23" s="61">
        <v>5128</v>
      </c>
      <c r="I23" s="61">
        <f t="shared" si="33"/>
        <v>23475</v>
      </c>
      <c r="J23" s="62">
        <f t="shared" ref="J23" si="46">B23-F23</f>
        <v>3</v>
      </c>
      <c r="K23" s="62">
        <f t="shared" ref="K23" si="47">C23-G23</f>
        <v>28</v>
      </c>
      <c r="L23" s="63">
        <f t="shared" ref="L23" si="48">D23-H23</f>
        <v>2743</v>
      </c>
      <c r="M23" s="63">
        <f t="shared" ref="M23" si="49">E23-I23</f>
        <v>13525</v>
      </c>
      <c r="N23" s="66">
        <f t="shared" ref="N23" si="50">K23/G23</f>
        <v>0.37333333333333335</v>
      </c>
      <c r="O23" s="67">
        <f t="shared" ref="O23" si="51">M23/I23</f>
        <v>0.57614483493077739</v>
      </c>
    </row>
    <row r="24" spans="1:15" ht="15.75" x14ac:dyDescent="0.25">
      <c r="A24" s="69" t="s">
        <v>11</v>
      </c>
      <c r="B24" s="210">
        <v>23</v>
      </c>
      <c r="C24" s="210">
        <f>B24+C23</f>
        <v>126</v>
      </c>
      <c r="D24" s="61">
        <v>9024</v>
      </c>
      <c r="E24" s="61">
        <f>D24+E23</f>
        <v>46024</v>
      </c>
      <c r="F24" s="210">
        <v>26</v>
      </c>
      <c r="G24" s="210">
        <f t="shared" si="32"/>
        <v>101</v>
      </c>
      <c r="H24" s="61">
        <v>12594</v>
      </c>
      <c r="I24" s="61">
        <f t="shared" si="33"/>
        <v>36069</v>
      </c>
      <c r="J24" s="62">
        <f t="shared" ref="J24" si="52">B24-F24</f>
        <v>-3</v>
      </c>
      <c r="K24" s="62">
        <f t="shared" ref="K24" si="53">C24-G24</f>
        <v>25</v>
      </c>
      <c r="L24" s="63">
        <f t="shared" ref="L24" si="54">D24-H24</f>
        <v>-3570</v>
      </c>
      <c r="M24" s="63">
        <f t="shared" ref="M24" si="55">E24-I24</f>
        <v>9955</v>
      </c>
      <c r="N24" s="66">
        <f t="shared" ref="N24" si="56">K24/G24</f>
        <v>0.24752475247524752</v>
      </c>
      <c r="O24" s="67">
        <f t="shared" ref="O24" si="57">M24/I24</f>
        <v>0.27599878011588896</v>
      </c>
    </row>
    <row r="25" spans="1:15" ht="15.75" x14ac:dyDescent="0.25">
      <c r="A25" s="69" t="s">
        <v>12</v>
      </c>
      <c r="B25" s="210"/>
      <c r="C25" s="210"/>
      <c r="D25" s="61"/>
      <c r="E25" s="61"/>
      <c r="F25" s="210">
        <v>9</v>
      </c>
      <c r="G25" s="210">
        <f t="shared" si="32"/>
        <v>110</v>
      </c>
      <c r="H25" s="61">
        <v>1775</v>
      </c>
      <c r="I25" s="61">
        <f t="shared" si="33"/>
        <v>37844</v>
      </c>
      <c r="J25" s="62"/>
      <c r="K25" s="62"/>
      <c r="L25" s="63"/>
      <c r="M25" s="63"/>
      <c r="N25" s="66"/>
      <c r="O25" s="67"/>
    </row>
    <row r="26" spans="1:15" ht="15.75" x14ac:dyDescent="0.25">
      <c r="A26" s="69" t="s">
        <v>13</v>
      </c>
      <c r="B26" s="210"/>
      <c r="C26" s="210"/>
      <c r="D26" s="61"/>
      <c r="E26" s="61"/>
      <c r="F26" s="210">
        <v>21</v>
      </c>
      <c r="G26" s="210">
        <f t="shared" si="32"/>
        <v>131</v>
      </c>
      <c r="H26" s="61">
        <v>6445</v>
      </c>
      <c r="I26" s="61">
        <f t="shared" si="33"/>
        <v>44289</v>
      </c>
      <c r="J26" s="62"/>
      <c r="K26" s="62"/>
      <c r="L26" s="63"/>
      <c r="M26" s="63"/>
      <c r="N26" s="66"/>
      <c r="O26" s="67"/>
    </row>
    <row r="27" spans="1:15" ht="15.75" x14ac:dyDescent="0.25">
      <c r="A27" s="69" t="s">
        <v>14</v>
      </c>
      <c r="B27" s="210"/>
      <c r="C27" s="210"/>
      <c r="D27" s="61"/>
      <c r="E27" s="61"/>
      <c r="F27" s="210">
        <v>21</v>
      </c>
      <c r="G27" s="210">
        <f t="shared" si="32"/>
        <v>152</v>
      </c>
      <c r="H27" s="61">
        <v>7050</v>
      </c>
      <c r="I27" s="61">
        <f t="shared" si="33"/>
        <v>51339</v>
      </c>
      <c r="J27" s="62"/>
      <c r="K27" s="62"/>
      <c r="L27" s="63"/>
      <c r="M27" s="63"/>
      <c r="N27" s="66"/>
      <c r="O27" s="67"/>
    </row>
    <row r="28" spans="1:15" ht="15.75" x14ac:dyDescent="0.25">
      <c r="A28" s="69" t="s">
        <v>15</v>
      </c>
      <c r="B28" s="210"/>
      <c r="C28" s="210"/>
      <c r="D28" s="61"/>
      <c r="E28" s="61"/>
      <c r="F28" s="210">
        <v>32</v>
      </c>
      <c r="G28" s="210">
        <f t="shared" si="32"/>
        <v>184</v>
      </c>
      <c r="H28" s="61">
        <v>15074</v>
      </c>
      <c r="I28" s="61">
        <f t="shared" si="33"/>
        <v>66413</v>
      </c>
      <c r="J28" s="62"/>
      <c r="K28" s="62"/>
      <c r="L28" s="63"/>
      <c r="M28" s="63"/>
      <c r="N28" s="66"/>
      <c r="O28" s="67"/>
    </row>
    <row r="29" spans="1:15" ht="15.75" x14ac:dyDescent="0.25">
      <c r="A29" s="69" t="s">
        <v>16</v>
      </c>
      <c r="B29" s="210"/>
      <c r="C29" s="210"/>
      <c r="D29" s="61"/>
      <c r="E29" s="61"/>
      <c r="F29" s="210">
        <v>30</v>
      </c>
      <c r="G29" s="210">
        <f t="shared" si="32"/>
        <v>214</v>
      </c>
      <c r="H29" s="61">
        <v>10902</v>
      </c>
      <c r="I29" s="61">
        <f t="shared" si="33"/>
        <v>77315</v>
      </c>
      <c r="J29" s="62"/>
      <c r="K29" s="62"/>
      <c r="L29" s="63"/>
      <c r="M29" s="63"/>
      <c r="N29" s="66"/>
      <c r="O29" s="67"/>
    </row>
    <row r="30" spans="1:15" ht="15.75" x14ac:dyDescent="0.25">
      <c r="A30" s="69" t="s">
        <v>17</v>
      </c>
      <c r="B30" s="210"/>
      <c r="C30" s="210"/>
      <c r="D30" s="61"/>
      <c r="E30" s="61"/>
      <c r="F30" s="210">
        <v>30</v>
      </c>
      <c r="G30" s="210">
        <f t="shared" si="32"/>
        <v>244</v>
      </c>
      <c r="H30" s="61">
        <v>9996</v>
      </c>
      <c r="I30" s="61">
        <f t="shared" si="33"/>
        <v>87311</v>
      </c>
      <c r="J30" s="62"/>
      <c r="K30" s="62"/>
      <c r="L30" s="63"/>
      <c r="M30" s="63"/>
      <c r="N30" s="66"/>
      <c r="O30" s="67"/>
    </row>
    <row r="31" spans="1:15" ht="15.75" x14ac:dyDescent="0.25">
      <c r="A31" s="69" t="s">
        <v>18</v>
      </c>
      <c r="B31" s="210"/>
      <c r="C31" s="210"/>
      <c r="D31" s="61"/>
      <c r="E31" s="61"/>
      <c r="F31" s="210">
        <v>11</v>
      </c>
      <c r="G31" s="210">
        <f t="shared" si="32"/>
        <v>255</v>
      </c>
      <c r="H31" s="61">
        <v>4345</v>
      </c>
      <c r="I31" s="61">
        <f t="shared" si="33"/>
        <v>91656</v>
      </c>
      <c r="J31" s="62"/>
      <c r="K31" s="62"/>
      <c r="L31" s="63"/>
      <c r="M31" s="63"/>
      <c r="N31" s="66"/>
      <c r="O31" s="67"/>
    </row>
    <row r="32" spans="1:15" ht="15.75" x14ac:dyDescent="0.25">
      <c r="B32" s="212" t="s">
        <v>26</v>
      </c>
      <c r="C32" s="256">
        <f>E24/C24</f>
        <v>365.26984126984127</v>
      </c>
      <c r="F32" s="212" t="s">
        <v>26</v>
      </c>
      <c r="G32" s="256">
        <f>I31/G31</f>
        <v>359.43529411764706</v>
      </c>
    </row>
  </sheetData>
  <mergeCells count="8">
    <mergeCell ref="B2:E2"/>
    <mergeCell ref="F2:I2"/>
    <mergeCell ref="J2:M2"/>
    <mergeCell ref="N2:O2"/>
    <mergeCell ref="B18:E18"/>
    <mergeCell ref="F18:I18"/>
    <mergeCell ref="J18:M18"/>
    <mergeCell ref="N18:O18"/>
  </mergeCells>
  <pageMargins left="0.39370078740157483" right="0.27559055118110237" top="0.62992125984251968" bottom="0.62992125984251968" header="0.31496062992125984" footer="0.31496062992125984"/>
  <pageSetup paperSize="9" orientation="landscape" r:id="rId1"/>
  <headerFooter>
    <oddHeader xml:space="preserve">&amp;C&amp;"-,Bold"&amp;14Form 2's Received / Approved  2020 - 2019
</oddHeader>
    <oddFooter>&amp;L&amp;"-,Bold"&amp;14Forestry Division&amp;C&amp;"-,Bold"&amp;14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41"/>
  <sheetViews>
    <sheetView zoomScale="80" zoomScaleNormal="80" workbookViewId="0">
      <pane ySplit="1" topLeftCell="A2" activePane="bottomLeft" state="frozen"/>
      <selection pane="bottomLeft" activeCell="B10" sqref="B10"/>
    </sheetView>
  </sheetViews>
  <sheetFormatPr defaultRowHeight="15" x14ac:dyDescent="0.25"/>
  <cols>
    <col min="3" max="3" width="11.28515625" bestFit="1" customWidth="1"/>
    <col min="4" max="4" width="12.28515625" bestFit="1" customWidth="1"/>
    <col min="5" max="5" width="12.7109375" bestFit="1" customWidth="1"/>
    <col min="6" max="6" width="13.42578125" customWidth="1"/>
    <col min="7" max="7" width="14.5703125" customWidth="1"/>
    <col min="9" max="9" width="11.28515625" bestFit="1" customWidth="1"/>
    <col min="10" max="11" width="14" customWidth="1"/>
  </cols>
  <sheetData>
    <row r="1" spans="1:12" ht="21" thickBot="1" x14ac:dyDescent="0.35">
      <c r="A1" s="285" t="s">
        <v>96</v>
      </c>
      <c r="B1" s="284"/>
      <c r="C1" s="284"/>
      <c r="D1" s="286"/>
      <c r="E1" s="286"/>
      <c r="F1" s="286"/>
      <c r="G1" s="286"/>
      <c r="H1" s="284"/>
      <c r="I1" s="284"/>
      <c r="J1" s="284"/>
      <c r="K1" s="284"/>
      <c r="L1" s="284"/>
    </row>
    <row r="2" spans="1:12" s="53" customFormat="1" ht="19.5" thickBot="1" x14ac:dyDescent="0.35">
      <c r="A2" s="112"/>
      <c r="B2" s="401" t="s">
        <v>100</v>
      </c>
      <c r="C2" s="402"/>
      <c r="D2" s="402"/>
      <c r="E2" s="402"/>
      <c r="F2" s="402"/>
      <c r="G2" s="402"/>
      <c r="H2" s="403"/>
      <c r="I2" s="403"/>
      <c r="J2" s="403"/>
      <c r="K2" s="404"/>
      <c r="L2" s="112"/>
    </row>
    <row r="3" spans="1:12" ht="16.5" thickBot="1" x14ac:dyDescent="0.3">
      <c r="A3" s="258"/>
      <c r="B3" s="405">
        <v>2020</v>
      </c>
      <c r="C3" s="406"/>
      <c r="D3" s="407"/>
      <c r="E3" s="407"/>
      <c r="F3" s="407"/>
      <c r="G3" s="408"/>
      <c r="H3" s="409">
        <v>2019</v>
      </c>
      <c r="I3" s="410"/>
      <c r="J3" s="411" t="s">
        <v>62</v>
      </c>
      <c r="K3" s="413" t="s">
        <v>62</v>
      </c>
      <c r="L3" s="5"/>
    </row>
    <row r="4" spans="1:12" ht="32.25" thickBot="1" x14ac:dyDescent="0.3">
      <c r="A4" s="259"/>
      <c r="B4" s="260" t="s">
        <v>64</v>
      </c>
      <c r="C4" s="261" t="s">
        <v>65</v>
      </c>
      <c r="D4" s="262" t="s">
        <v>66</v>
      </c>
      <c r="E4" s="262" t="s">
        <v>67</v>
      </c>
      <c r="F4" s="263" t="s">
        <v>68</v>
      </c>
      <c r="G4" s="264" t="s">
        <v>69</v>
      </c>
      <c r="H4" s="304" t="s">
        <v>64</v>
      </c>
      <c r="I4" s="265" t="s">
        <v>65</v>
      </c>
      <c r="J4" s="412"/>
      <c r="K4" s="414"/>
    </row>
    <row r="5" spans="1:12" ht="15.75" x14ac:dyDescent="0.25">
      <c r="A5" s="266" t="s">
        <v>70</v>
      </c>
      <c r="B5" s="267">
        <v>95</v>
      </c>
      <c r="C5" s="268">
        <f>B5</f>
        <v>95</v>
      </c>
      <c r="D5" s="269">
        <v>663.56</v>
      </c>
      <c r="E5" s="269">
        <v>921.72</v>
      </c>
      <c r="F5" s="269">
        <f t="shared" ref="F5:F6" si="0">D5+E5</f>
        <v>1585.28</v>
      </c>
      <c r="G5" s="270">
        <f>F5</f>
        <v>1585.28</v>
      </c>
      <c r="H5" s="267">
        <v>187</v>
      </c>
      <c r="I5" s="268">
        <v>187</v>
      </c>
      <c r="J5" s="268">
        <f t="shared" ref="J5" si="1">C5-I5</f>
        <v>-92</v>
      </c>
      <c r="K5" s="273">
        <f t="shared" ref="K5" si="2">J5/I5</f>
        <v>-0.49197860962566847</v>
      </c>
    </row>
    <row r="6" spans="1:12" ht="15.75" x14ac:dyDescent="0.25">
      <c r="A6" s="266" t="s">
        <v>8</v>
      </c>
      <c r="B6" s="267">
        <v>138</v>
      </c>
      <c r="C6" s="268">
        <f>B6+C5</f>
        <v>233</v>
      </c>
      <c r="D6" s="269">
        <f>717.83+2.63</f>
        <v>720.46</v>
      </c>
      <c r="E6" s="269">
        <f>1328.45+112.33</f>
        <v>1440.78</v>
      </c>
      <c r="F6" s="269">
        <f t="shared" si="0"/>
        <v>2161.2399999999998</v>
      </c>
      <c r="G6" s="270">
        <f>F6+G5</f>
        <v>3746.5199999999995</v>
      </c>
      <c r="H6" s="267">
        <v>198</v>
      </c>
      <c r="I6" s="62">
        <v>385</v>
      </c>
      <c r="J6" s="268">
        <f t="shared" ref="J6" si="3">C6-I6</f>
        <v>-152</v>
      </c>
      <c r="K6" s="273">
        <f t="shared" ref="K6" si="4">J6/I6</f>
        <v>-0.39480519480519483</v>
      </c>
    </row>
    <row r="7" spans="1:12" ht="15.75" x14ac:dyDescent="0.25">
      <c r="A7" s="266" t="s">
        <v>9</v>
      </c>
      <c r="B7" s="267">
        <v>106</v>
      </c>
      <c r="C7" s="268">
        <f>B7+C6</f>
        <v>339</v>
      </c>
      <c r="D7" s="269">
        <v>523.92999999999995</v>
      </c>
      <c r="E7" s="269">
        <v>909.7</v>
      </c>
      <c r="F7" s="269">
        <f t="shared" ref="F7" si="5">D7+E7</f>
        <v>1433.63</v>
      </c>
      <c r="G7" s="270">
        <f>F7+G6</f>
        <v>5180.1499999999996</v>
      </c>
      <c r="H7" s="267">
        <v>948</v>
      </c>
      <c r="I7" s="62">
        <v>1333</v>
      </c>
      <c r="J7" s="268">
        <f t="shared" ref="J7" si="6">C7-I7</f>
        <v>-994</v>
      </c>
      <c r="K7" s="273">
        <f t="shared" ref="K7" si="7">J7/I7</f>
        <v>-0.74568642160540133</v>
      </c>
    </row>
    <row r="8" spans="1:12" ht="15.75" x14ac:dyDescent="0.25">
      <c r="A8" s="266" t="s">
        <v>10</v>
      </c>
      <c r="B8" s="267">
        <v>104</v>
      </c>
      <c r="C8" s="268">
        <f>B8+C7</f>
        <v>443</v>
      </c>
      <c r="D8" s="269">
        <v>493.71999999999997</v>
      </c>
      <c r="E8" s="269">
        <v>1198.3600000000001</v>
      </c>
      <c r="F8" s="269">
        <f t="shared" ref="F8" si="8">D8+E8</f>
        <v>1692.0800000000002</v>
      </c>
      <c r="G8" s="270">
        <f>F8+G7</f>
        <v>6872.23</v>
      </c>
      <c r="H8" s="267">
        <v>139</v>
      </c>
      <c r="I8" s="62">
        <v>1472</v>
      </c>
      <c r="J8" s="268">
        <f t="shared" ref="J8" si="9">C8-I8</f>
        <v>-1029</v>
      </c>
      <c r="K8" s="273">
        <f t="shared" ref="K8" si="10">J8/I8</f>
        <v>-0.69904891304347827</v>
      </c>
    </row>
    <row r="9" spans="1:12" ht="15.75" x14ac:dyDescent="0.25">
      <c r="A9" s="266" t="s">
        <v>11</v>
      </c>
      <c r="B9" s="267">
        <v>109</v>
      </c>
      <c r="C9" s="268">
        <f>B9+C8</f>
        <v>552</v>
      </c>
      <c r="D9" s="269">
        <v>485.69</v>
      </c>
      <c r="E9" s="269">
        <v>1073.6999999999998</v>
      </c>
      <c r="F9" s="269">
        <f t="shared" ref="F9" si="11">D9+E9</f>
        <v>1559.3899999999999</v>
      </c>
      <c r="G9" s="270">
        <f>F9+G8</f>
        <v>8431.619999999999</v>
      </c>
      <c r="H9" s="267">
        <v>109</v>
      </c>
      <c r="I9" s="62">
        <v>1581</v>
      </c>
      <c r="J9" s="268">
        <f t="shared" ref="J9" si="12">C9-I9</f>
        <v>-1029</v>
      </c>
      <c r="K9" s="273">
        <f t="shared" ref="K9" si="13">J9/I9</f>
        <v>-0.65085388994307403</v>
      </c>
    </row>
    <row r="10" spans="1:12" ht="15.75" x14ac:dyDescent="0.25">
      <c r="A10" s="266" t="s">
        <v>12</v>
      </c>
      <c r="B10" s="267"/>
      <c r="C10" s="268"/>
      <c r="D10" s="269"/>
      <c r="E10" s="269"/>
      <c r="F10" s="269"/>
      <c r="G10" s="270"/>
      <c r="H10" s="272">
        <v>80</v>
      </c>
      <c r="I10" s="62">
        <v>1661</v>
      </c>
      <c r="J10" s="268"/>
      <c r="K10" s="273"/>
      <c r="L10" s="274"/>
    </row>
    <row r="11" spans="1:12" ht="15.75" x14ac:dyDescent="0.25">
      <c r="A11" s="266" t="s">
        <v>13</v>
      </c>
      <c r="B11" s="267"/>
      <c r="C11" s="268"/>
      <c r="D11" s="269"/>
      <c r="E11" s="269"/>
      <c r="F11" s="269"/>
      <c r="G11" s="270"/>
      <c r="H11" s="275">
        <v>170</v>
      </c>
      <c r="I11" s="62">
        <v>1831</v>
      </c>
      <c r="J11" s="268"/>
      <c r="K11" s="273"/>
    </row>
    <row r="12" spans="1:12" ht="15.75" x14ac:dyDescent="0.25">
      <c r="A12" s="266" t="s">
        <v>14</v>
      </c>
      <c r="B12" s="275"/>
      <c r="C12" s="268"/>
      <c r="D12" s="269"/>
      <c r="E12" s="269"/>
      <c r="F12" s="269"/>
      <c r="G12" s="270"/>
      <c r="H12" s="275">
        <v>121</v>
      </c>
      <c r="I12" s="62">
        <v>1952</v>
      </c>
      <c r="J12" s="268"/>
      <c r="K12" s="273"/>
    </row>
    <row r="13" spans="1:12" ht="15.75" x14ac:dyDescent="0.25">
      <c r="A13" s="266" t="s">
        <v>15</v>
      </c>
      <c r="B13" s="275"/>
      <c r="C13" s="268"/>
      <c r="D13" s="269"/>
      <c r="E13" s="269"/>
      <c r="F13" s="269"/>
      <c r="G13" s="270"/>
      <c r="H13" s="275">
        <v>104</v>
      </c>
      <c r="I13" s="62">
        <v>2056</v>
      </c>
      <c r="J13" s="268"/>
      <c r="K13" s="273"/>
    </row>
    <row r="14" spans="1:12" ht="15.75" x14ac:dyDescent="0.25">
      <c r="A14" s="266" t="s">
        <v>16</v>
      </c>
      <c r="B14" s="275"/>
      <c r="C14" s="268"/>
      <c r="D14" s="269"/>
      <c r="E14" s="269"/>
      <c r="F14" s="269"/>
      <c r="G14" s="270"/>
      <c r="H14" s="275">
        <v>359</v>
      </c>
      <c r="I14" s="62">
        <v>2415</v>
      </c>
      <c r="J14" s="268"/>
      <c r="K14" s="273"/>
    </row>
    <row r="15" spans="1:12" ht="15.75" x14ac:dyDescent="0.25">
      <c r="A15" s="266" t="s">
        <v>17</v>
      </c>
      <c r="B15" s="275"/>
      <c r="C15" s="268"/>
      <c r="D15" s="269"/>
      <c r="E15" s="269"/>
      <c r="F15" s="269"/>
      <c r="G15" s="270"/>
      <c r="H15" s="275">
        <v>216</v>
      </c>
      <c r="I15" s="62">
        <v>2631</v>
      </c>
      <c r="J15" s="268"/>
      <c r="K15" s="273"/>
    </row>
    <row r="16" spans="1:12" ht="15.75" x14ac:dyDescent="0.25">
      <c r="A16" s="266" t="s">
        <v>18</v>
      </c>
      <c r="B16" s="276"/>
      <c r="C16" s="268"/>
      <c r="D16" s="269"/>
      <c r="E16" s="269"/>
      <c r="F16" s="269"/>
      <c r="G16" s="270"/>
      <c r="H16" s="276">
        <v>669</v>
      </c>
      <c r="I16" s="62">
        <v>3300</v>
      </c>
      <c r="J16" s="268"/>
      <c r="K16" s="273"/>
    </row>
    <row r="17" spans="1:12" ht="16.5" thickBot="1" x14ac:dyDescent="0.3">
      <c r="J17" s="71"/>
      <c r="K17" s="71"/>
      <c r="L17" s="71"/>
    </row>
    <row r="18" spans="1:12" s="53" customFormat="1" ht="19.5" thickBot="1" x14ac:dyDescent="0.35">
      <c r="A18" s="306"/>
      <c r="B18" s="415" t="s">
        <v>101</v>
      </c>
      <c r="C18" s="416"/>
      <c r="D18" s="416"/>
      <c r="E18" s="416"/>
      <c r="F18" s="416"/>
      <c r="G18" s="416"/>
      <c r="H18" s="416"/>
      <c r="I18" s="416"/>
      <c r="J18" s="416"/>
      <c r="K18" s="417"/>
      <c r="L18" s="112"/>
    </row>
    <row r="19" spans="1:12" ht="16.5" thickBot="1" x14ac:dyDescent="0.3">
      <c r="A19" s="277"/>
      <c r="B19" s="392">
        <v>2020</v>
      </c>
      <c r="C19" s="393"/>
      <c r="D19" s="393"/>
      <c r="E19" s="393"/>
      <c r="F19" s="393"/>
      <c r="G19" s="394"/>
      <c r="H19" s="395">
        <v>2019</v>
      </c>
      <c r="I19" s="396"/>
      <c r="J19" s="397" t="s">
        <v>62</v>
      </c>
      <c r="K19" s="399" t="s">
        <v>63</v>
      </c>
      <c r="L19" s="5"/>
    </row>
    <row r="20" spans="1:12" ht="32.25" thickBot="1" x14ac:dyDescent="0.3">
      <c r="A20" s="210"/>
      <c r="B20" s="260" t="s">
        <v>64</v>
      </c>
      <c r="C20" s="261" t="s">
        <v>65</v>
      </c>
      <c r="D20" s="262" t="s">
        <v>66</v>
      </c>
      <c r="E20" s="262" t="s">
        <v>71</v>
      </c>
      <c r="F20" s="278" t="s">
        <v>68</v>
      </c>
      <c r="G20" s="279" t="s">
        <v>69</v>
      </c>
      <c r="H20" s="260" t="s">
        <v>64</v>
      </c>
      <c r="I20" s="261" t="s">
        <v>65</v>
      </c>
      <c r="J20" s="398"/>
      <c r="K20" s="400"/>
      <c r="L20" s="280"/>
    </row>
    <row r="21" spans="1:12" ht="15.75" x14ac:dyDescent="0.25">
      <c r="A21" s="266" t="s">
        <v>70</v>
      </c>
      <c r="B21" s="281">
        <v>81</v>
      </c>
      <c r="C21" s="282">
        <f>B21</f>
        <v>81</v>
      </c>
      <c r="D21" s="269">
        <v>460.15000000000003</v>
      </c>
      <c r="E21" s="269">
        <v>712.42</v>
      </c>
      <c r="F21" s="269">
        <f t="shared" ref="F21:F22" si="14">D21+E21</f>
        <v>1172.57</v>
      </c>
      <c r="G21" s="283">
        <f>F21</f>
        <v>1172.57</v>
      </c>
      <c r="H21" s="281">
        <v>513</v>
      </c>
      <c r="I21" s="282">
        <f>H21</f>
        <v>513</v>
      </c>
      <c r="J21" s="321">
        <f t="shared" ref="J21" si="15">C21-I21</f>
        <v>-432</v>
      </c>
      <c r="K21" s="273">
        <f t="shared" ref="K21" si="16">J21/I21</f>
        <v>-0.84210526315789469</v>
      </c>
    </row>
    <row r="22" spans="1:12" ht="15.75" x14ac:dyDescent="0.25">
      <c r="A22" s="266" t="s">
        <v>8</v>
      </c>
      <c r="B22" s="281">
        <v>177</v>
      </c>
      <c r="C22" s="60">
        <f>B22+C21</f>
        <v>258</v>
      </c>
      <c r="D22" s="269">
        <v>1158.57</v>
      </c>
      <c r="E22" s="269">
        <v>191.19</v>
      </c>
      <c r="F22" s="269">
        <f t="shared" si="14"/>
        <v>1349.76</v>
      </c>
      <c r="G22" s="283">
        <f>F22+G21</f>
        <v>2522.33</v>
      </c>
      <c r="H22" s="281">
        <v>1079</v>
      </c>
      <c r="I22" s="60">
        <f t="shared" ref="I22:I32" si="17">H22+I21</f>
        <v>1592</v>
      </c>
      <c r="J22" s="321">
        <f t="shared" ref="J22" si="18">C22-I22</f>
        <v>-1334</v>
      </c>
      <c r="K22" s="273">
        <f t="shared" ref="K22" si="19">J22/I22</f>
        <v>-0.8379396984924623</v>
      </c>
    </row>
    <row r="23" spans="1:12" ht="15.75" x14ac:dyDescent="0.25">
      <c r="A23" s="266" t="s">
        <v>9</v>
      </c>
      <c r="B23" s="281">
        <v>180</v>
      </c>
      <c r="C23" s="60">
        <f>B23+C22</f>
        <v>438</v>
      </c>
      <c r="D23" s="269">
        <v>884.92</v>
      </c>
      <c r="E23" s="269">
        <v>492.26999999999981</v>
      </c>
      <c r="F23" s="269">
        <f t="shared" ref="F23" si="20">D23+E23</f>
        <v>1377.1899999999998</v>
      </c>
      <c r="G23" s="283">
        <f>F23+G22</f>
        <v>3899.5199999999995</v>
      </c>
      <c r="H23" s="281">
        <v>664</v>
      </c>
      <c r="I23" s="60">
        <f t="shared" si="17"/>
        <v>2256</v>
      </c>
      <c r="J23" s="321">
        <f t="shared" ref="J23" si="21">C23-I23</f>
        <v>-1818</v>
      </c>
      <c r="K23" s="273">
        <f t="shared" ref="K23" si="22">J23/I23</f>
        <v>-0.80585106382978722</v>
      </c>
    </row>
    <row r="24" spans="1:12" ht="15.75" x14ac:dyDescent="0.25">
      <c r="A24" s="266" t="s">
        <v>10</v>
      </c>
      <c r="B24" s="281">
        <v>127</v>
      </c>
      <c r="C24" s="60">
        <f>B24+C23</f>
        <v>565</v>
      </c>
      <c r="D24" s="269">
        <v>880.23</v>
      </c>
      <c r="E24" s="269">
        <v>448.0800000000001</v>
      </c>
      <c r="F24" s="269">
        <f t="shared" ref="F24" si="23">D24+E24</f>
        <v>1328.3100000000002</v>
      </c>
      <c r="G24" s="283">
        <f>F24+G23</f>
        <v>5227.83</v>
      </c>
      <c r="H24" s="281">
        <v>568</v>
      </c>
      <c r="I24" s="60">
        <f t="shared" si="17"/>
        <v>2824</v>
      </c>
      <c r="J24" s="321">
        <f t="shared" ref="J24" si="24">C24-I24</f>
        <v>-2259</v>
      </c>
      <c r="K24" s="273">
        <f t="shared" ref="K24" si="25">J24/I24</f>
        <v>-0.79992917847025491</v>
      </c>
    </row>
    <row r="25" spans="1:12" ht="15.75" x14ac:dyDescent="0.25">
      <c r="A25" s="266" t="s">
        <v>11</v>
      </c>
      <c r="B25" s="281">
        <v>149</v>
      </c>
      <c r="C25" s="60">
        <f>B25+C24</f>
        <v>714</v>
      </c>
      <c r="D25" s="269">
        <v>795.4</v>
      </c>
      <c r="E25" s="269">
        <v>706.48</v>
      </c>
      <c r="F25" s="269">
        <f t="shared" ref="F25" si="26">D25+E25</f>
        <v>1501.88</v>
      </c>
      <c r="G25" s="283">
        <f>F25+G24</f>
        <v>6729.71</v>
      </c>
      <c r="H25" s="281">
        <v>124</v>
      </c>
      <c r="I25" s="60">
        <f t="shared" si="17"/>
        <v>2948</v>
      </c>
      <c r="J25" s="321">
        <f t="shared" ref="J25" si="27">C25-I25</f>
        <v>-2234</v>
      </c>
      <c r="K25" s="273">
        <f t="shared" ref="K25" si="28">J25/I25</f>
        <v>-0.75780189959294442</v>
      </c>
    </row>
    <row r="26" spans="1:12" ht="15.75" x14ac:dyDescent="0.25">
      <c r="A26" s="266" t="s">
        <v>12</v>
      </c>
      <c r="B26" s="281"/>
      <c r="C26" s="60"/>
      <c r="D26" s="269"/>
      <c r="E26" s="269"/>
      <c r="F26" s="269"/>
      <c r="G26" s="283"/>
      <c r="H26" s="281">
        <v>272</v>
      </c>
      <c r="I26" s="60">
        <f t="shared" si="17"/>
        <v>3220</v>
      </c>
      <c r="J26" s="268"/>
      <c r="K26" s="271"/>
    </row>
    <row r="27" spans="1:12" ht="15.75" x14ac:dyDescent="0.25">
      <c r="A27" s="266" t="s">
        <v>13</v>
      </c>
      <c r="B27" s="281"/>
      <c r="C27" s="60"/>
      <c r="D27" s="269"/>
      <c r="E27" s="269"/>
      <c r="F27" s="269"/>
      <c r="G27" s="283"/>
      <c r="H27" s="281">
        <v>356</v>
      </c>
      <c r="I27" s="60">
        <f t="shared" si="17"/>
        <v>3576</v>
      </c>
      <c r="J27" s="268"/>
      <c r="K27" s="271"/>
    </row>
    <row r="28" spans="1:12" ht="15.75" x14ac:dyDescent="0.25">
      <c r="A28" s="266" t="s">
        <v>14</v>
      </c>
      <c r="B28" s="281"/>
      <c r="C28" s="60"/>
      <c r="D28" s="269"/>
      <c r="E28" s="269"/>
      <c r="F28" s="269"/>
      <c r="G28" s="283"/>
      <c r="H28" s="281">
        <v>124</v>
      </c>
      <c r="I28" s="60">
        <f t="shared" si="17"/>
        <v>3700</v>
      </c>
      <c r="J28" s="268"/>
      <c r="K28" s="271"/>
    </row>
    <row r="29" spans="1:12" ht="15.75" x14ac:dyDescent="0.25">
      <c r="A29" s="266" t="s">
        <v>15</v>
      </c>
      <c r="B29" s="281"/>
      <c r="C29" s="60"/>
      <c r="D29" s="269"/>
      <c r="E29" s="269"/>
      <c r="F29" s="269"/>
      <c r="G29" s="283"/>
      <c r="H29" s="281">
        <v>156</v>
      </c>
      <c r="I29" s="60">
        <f t="shared" si="17"/>
        <v>3856</v>
      </c>
      <c r="J29" s="268"/>
      <c r="K29" s="271"/>
    </row>
    <row r="30" spans="1:12" ht="15.75" x14ac:dyDescent="0.25">
      <c r="A30" s="266" t="s">
        <v>16</v>
      </c>
      <c r="B30" s="281"/>
      <c r="C30" s="60"/>
      <c r="D30" s="269"/>
      <c r="E30" s="269"/>
      <c r="F30" s="269"/>
      <c r="G30" s="283"/>
      <c r="H30" s="281">
        <v>73</v>
      </c>
      <c r="I30" s="60">
        <f t="shared" si="17"/>
        <v>3929</v>
      </c>
      <c r="J30" s="268"/>
      <c r="K30" s="271"/>
    </row>
    <row r="31" spans="1:12" ht="15.75" x14ac:dyDescent="0.25">
      <c r="A31" s="266" t="s">
        <v>17</v>
      </c>
      <c r="B31" s="281"/>
      <c r="C31" s="60"/>
      <c r="D31" s="269"/>
      <c r="E31" s="269"/>
      <c r="F31" s="269"/>
      <c r="G31" s="283"/>
      <c r="H31" s="281">
        <v>134</v>
      </c>
      <c r="I31" s="60">
        <f t="shared" si="17"/>
        <v>4063</v>
      </c>
      <c r="J31" s="268"/>
      <c r="K31" s="271"/>
    </row>
    <row r="32" spans="1:12" ht="15.75" x14ac:dyDescent="0.25">
      <c r="A32" s="266" t="s">
        <v>18</v>
      </c>
      <c r="B32" s="281"/>
      <c r="C32" s="60"/>
      <c r="D32" s="269"/>
      <c r="E32" s="269"/>
      <c r="F32" s="269"/>
      <c r="G32" s="283"/>
      <c r="H32" s="281">
        <v>117</v>
      </c>
      <c r="I32" s="60">
        <f t="shared" si="17"/>
        <v>4180</v>
      </c>
      <c r="J32" s="268"/>
      <c r="K32" s="271"/>
    </row>
    <row r="33" spans="1:11" s="305" customFormat="1" ht="15.75" x14ac:dyDescent="0.25">
      <c r="A33" s="287"/>
      <c r="B33" s="71"/>
      <c r="C33" s="289"/>
      <c r="D33" s="307"/>
      <c r="E33" s="307"/>
      <c r="F33" s="307"/>
      <c r="G33" s="288"/>
      <c r="H33" s="71"/>
      <c r="I33" s="289"/>
      <c r="J33" s="308"/>
      <c r="K33" s="309"/>
    </row>
    <row r="34" spans="1:11" s="305" customFormat="1" ht="15.75" x14ac:dyDescent="0.25">
      <c r="A34" s="287"/>
      <c r="B34" s="71"/>
      <c r="C34" s="289"/>
      <c r="D34" s="307"/>
      <c r="E34" s="307"/>
      <c r="F34" s="307"/>
      <c r="G34" s="288"/>
      <c r="H34" s="71"/>
      <c r="I34" s="289"/>
      <c r="J34" s="308"/>
      <c r="K34" s="309"/>
    </row>
    <row r="35" spans="1:11" s="310" customFormat="1" ht="15.75" x14ac:dyDescent="0.25">
      <c r="A35" s="310" t="s">
        <v>97</v>
      </c>
    </row>
    <row r="36" spans="1:11" s="310" customFormat="1" ht="15.75" x14ac:dyDescent="0.25"/>
    <row r="37" spans="1:11" s="118" customFormat="1" ht="18.75" x14ac:dyDescent="0.25">
      <c r="A37" s="194" t="s">
        <v>77</v>
      </c>
    </row>
    <row r="38" spans="1:11" s="118" customFormat="1" ht="15.75" x14ac:dyDescent="0.25">
      <c r="A38" s="194" t="s">
        <v>73</v>
      </c>
    </row>
    <row r="39" spans="1:11" s="118" customFormat="1" ht="15.75" x14ac:dyDescent="0.25">
      <c r="A39" s="310" t="s">
        <v>74</v>
      </c>
    </row>
    <row r="40" spans="1:11" s="118" customFormat="1" ht="15.75" x14ac:dyDescent="0.25">
      <c r="A40" s="310" t="s">
        <v>75</v>
      </c>
      <c r="H40" s="220"/>
    </row>
    <row r="41" spans="1:11" s="118" customFormat="1" ht="15.75" x14ac:dyDescent="0.25">
      <c r="A41" s="310" t="s">
        <v>76</v>
      </c>
      <c r="H41" s="220"/>
    </row>
  </sheetData>
  <mergeCells count="10">
    <mergeCell ref="B19:G19"/>
    <mergeCell ref="H19:I19"/>
    <mergeCell ref="J19:J20"/>
    <mergeCell ref="K19:K20"/>
    <mergeCell ref="B2:K2"/>
    <mergeCell ref="B3:G3"/>
    <mergeCell ref="H3:I3"/>
    <mergeCell ref="J3:J4"/>
    <mergeCell ref="K3:K4"/>
    <mergeCell ref="B18:K18"/>
  </mergeCells>
  <pageMargins left="0.51181102362204722" right="0.51181102362204722" top="0.15748031496062992" bottom="0.15748031496062992" header="0.31496062992125984" footer="0.31496062992125984"/>
  <pageSetup paperSize="9" scale="80" orientation="landscape" r:id="rId1"/>
  <headerFooter>
    <oddFooter>&amp;L&amp;"-,Bold"&amp;14Forestry Division&amp;C&amp;"-,Bold"&amp;14 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"/>
  <sheetViews>
    <sheetView zoomScale="90" zoomScaleNormal="90" workbookViewId="0">
      <selection activeCell="E9" sqref="E9"/>
    </sheetView>
  </sheetViews>
  <sheetFormatPr defaultRowHeight="15.75" x14ac:dyDescent="0.25"/>
  <cols>
    <col min="1" max="1" width="6" style="52" customWidth="1"/>
    <col min="2" max="2" width="12.7109375" style="52" bestFit="1" customWidth="1"/>
    <col min="3" max="3" width="14.85546875" style="52" bestFit="1" customWidth="1"/>
    <col min="4" max="5" width="9.140625" style="52"/>
    <col min="6" max="6" width="12.7109375" style="52" bestFit="1" customWidth="1"/>
    <col min="7" max="7" width="14.140625" style="52" bestFit="1" customWidth="1"/>
    <col min="8" max="9" width="9.140625" style="52"/>
    <col min="10" max="10" width="12.28515625" style="52" bestFit="1" customWidth="1"/>
    <col min="11" max="11" width="13.5703125" style="52" bestFit="1" customWidth="1"/>
    <col min="12" max="13" width="9.140625" style="52"/>
    <col min="14" max="14" width="7.85546875" style="52" bestFit="1" customWidth="1"/>
    <col min="15" max="15" width="9.5703125" style="52" customWidth="1"/>
    <col min="16" max="16384" width="9.140625" style="52"/>
  </cols>
  <sheetData>
    <row r="1" spans="1:15" s="53" customFormat="1" ht="18.75" x14ac:dyDescent="0.3">
      <c r="A1" s="68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" customHeight="1" x14ac:dyDescent="0.25">
      <c r="A3" s="55"/>
      <c r="B3" s="329">
        <v>2020</v>
      </c>
      <c r="C3" s="330"/>
      <c r="D3" s="330"/>
      <c r="E3" s="331"/>
      <c r="F3" s="329">
        <v>2019</v>
      </c>
      <c r="G3" s="330"/>
      <c r="H3" s="330"/>
      <c r="I3" s="331"/>
      <c r="J3" s="332" t="s">
        <v>2</v>
      </c>
      <c r="K3" s="333"/>
      <c r="L3" s="333"/>
      <c r="M3" s="334"/>
      <c r="N3" s="335" t="s">
        <v>3</v>
      </c>
      <c r="O3" s="335"/>
    </row>
    <row r="4" spans="1:15" ht="23.1" customHeight="1" x14ac:dyDescent="0.25">
      <c r="A4" s="56"/>
      <c r="B4" s="56" t="s">
        <v>4</v>
      </c>
      <c r="C4" s="56" t="s">
        <v>5</v>
      </c>
      <c r="D4" s="57" t="s">
        <v>6</v>
      </c>
      <c r="E4" s="57" t="s">
        <v>5</v>
      </c>
      <c r="F4" s="56" t="s">
        <v>4</v>
      </c>
      <c r="G4" s="56" t="s">
        <v>5</v>
      </c>
      <c r="H4" s="57" t="s">
        <v>6</v>
      </c>
      <c r="I4" s="57" t="s">
        <v>5</v>
      </c>
      <c r="J4" s="56" t="s">
        <v>4</v>
      </c>
      <c r="K4" s="56" t="s">
        <v>5</v>
      </c>
      <c r="L4" s="57" t="s">
        <v>6</v>
      </c>
      <c r="M4" s="57" t="s">
        <v>5</v>
      </c>
      <c r="N4" s="56" t="s">
        <v>4</v>
      </c>
      <c r="O4" s="58" t="s">
        <v>6</v>
      </c>
    </row>
    <row r="5" spans="1:15" ht="23.1" customHeight="1" x14ac:dyDescent="0.25">
      <c r="A5" s="59" t="s">
        <v>7</v>
      </c>
      <c r="B5" s="317">
        <v>392083.32</v>
      </c>
      <c r="C5" s="317">
        <f>B5</f>
        <v>392083.32</v>
      </c>
      <c r="D5" s="61">
        <v>136.38</v>
      </c>
      <c r="E5" s="61">
        <f>D5</f>
        <v>136.38</v>
      </c>
      <c r="F5" s="317">
        <v>588676.13</v>
      </c>
      <c r="G5" s="317">
        <f>F5</f>
        <v>588676.13</v>
      </c>
      <c r="H5" s="61">
        <v>197.73</v>
      </c>
      <c r="I5" s="61">
        <f>H5</f>
        <v>197.73</v>
      </c>
      <c r="J5" s="318">
        <f t="shared" ref="J5:M5" si="0">B5-F5</f>
        <v>-196592.81</v>
      </c>
      <c r="K5" s="318">
        <f t="shared" si="0"/>
        <v>-196592.81</v>
      </c>
      <c r="L5" s="63">
        <f t="shared" si="0"/>
        <v>-61.349999999999994</v>
      </c>
      <c r="M5" s="63">
        <f t="shared" si="0"/>
        <v>-61.349999999999994</v>
      </c>
      <c r="N5" s="64">
        <f t="shared" ref="N5" si="1">K5/G5</f>
        <v>-0.33395750223471776</v>
      </c>
      <c r="O5" s="65">
        <f t="shared" ref="O5" si="2">M5/I5</f>
        <v>-0.31027158246093156</v>
      </c>
    </row>
    <row r="6" spans="1:15" ht="23.1" customHeight="1" x14ac:dyDescent="0.25">
      <c r="A6" s="59" t="s">
        <v>8</v>
      </c>
      <c r="B6" s="317">
        <v>955223.08000000019</v>
      </c>
      <c r="C6" s="317">
        <f>B6+C5</f>
        <v>1347306.4000000001</v>
      </c>
      <c r="D6" s="61">
        <v>272.63</v>
      </c>
      <c r="E6" s="61">
        <f>D6+E5</f>
        <v>409.01</v>
      </c>
      <c r="F6" s="317">
        <v>1026533.0800000001</v>
      </c>
      <c r="G6" s="317">
        <f t="shared" ref="G6:G16" si="3">F6+G5</f>
        <v>1615209.21</v>
      </c>
      <c r="H6" s="61">
        <v>327.10000000000002</v>
      </c>
      <c r="I6" s="61">
        <f t="shared" ref="I6:I16" si="4">H6+I5</f>
        <v>524.83000000000004</v>
      </c>
      <c r="J6" s="318">
        <f t="shared" ref="J6" si="5">B6-F6</f>
        <v>-71309.999999999884</v>
      </c>
      <c r="K6" s="318">
        <f t="shared" ref="K6" si="6">C6-G6</f>
        <v>-267902.80999999982</v>
      </c>
      <c r="L6" s="63">
        <f t="shared" ref="L6" si="7">D6-H6</f>
        <v>-54.470000000000027</v>
      </c>
      <c r="M6" s="63">
        <f t="shared" ref="M6" si="8">E6-I6</f>
        <v>-115.82000000000005</v>
      </c>
      <c r="N6" s="64">
        <f t="shared" ref="N6" si="9">K6/G6</f>
        <v>-0.16586260673934605</v>
      </c>
      <c r="O6" s="65">
        <f t="shared" ref="O6" si="10">M6/I6</f>
        <v>-0.22068098241335296</v>
      </c>
    </row>
    <row r="7" spans="1:15" ht="23.1" customHeight="1" x14ac:dyDescent="0.25">
      <c r="A7" s="59" t="s">
        <v>9</v>
      </c>
      <c r="B7" s="317">
        <v>909019.29</v>
      </c>
      <c r="C7" s="317">
        <f>B7+C6</f>
        <v>2256325.6900000004</v>
      </c>
      <c r="D7" s="61">
        <v>261.85000000000002</v>
      </c>
      <c r="E7" s="61">
        <f>D7+E6</f>
        <v>670.86</v>
      </c>
      <c r="F7" s="317">
        <v>839384.10999999987</v>
      </c>
      <c r="G7" s="317">
        <f t="shared" si="3"/>
        <v>2454593.3199999998</v>
      </c>
      <c r="H7" s="61">
        <v>274.14999999999998</v>
      </c>
      <c r="I7" s="61">
        <f t="shared" si="4"/>
        <v>798.98</v>
      </c>
      <c r="J7" s="318">
        <f t="shared" ref="J7" si="11">B7-F7</f>
        <v>69635.180000000168</v>
      </c>
      <c r="K7" s="318">
        <f t="shared" ref="K7" si="12">C7-G7</f>
        <v>-198267.62999999942</v>
      </c>
      <c r="L7" s="63">
        <f t="shared" ref="L7" si="13">D7-H7</f>
        <v>-12.299999999999955</v>
      </c>
      <c r="M7" s="63">
        <f t="shared" ref="M7" si="14">E7-I7</f>
        <v>-128.12</v>
      </c>
      <c r="N7" s="64">
        <f t="shared" ref="N7" si="15">K7/G7</f>
        <v>-8.0774125955822063E-2</v>
      </c>
      <c r="O7" s="65">
        <f t="shared" ref="O7" si="16">M7/I7</f>
        <v>-0.16035445192620593</v>
      </c>
    </row>
    <row r="8" spans="1:15" ht="23.1" customHeight="1" x14ac:dyDescent="0.25">
      <c r="A8" s="59" t="s">
        <v>10</v>
      </c>
      <c r="B8" s="317">
        <v>794235.59000000008</v>
      </c>
      <c r="C8" s="317">
        <f>B8+C7</f>
        <v>3050561.2800000003</v>
      </c>
      <c r="D8" s="61">
        <v>212.06</v>
      </c>
      <c r="E8" s="61">
        <f>D8+E7</f>
        <v>882.92000000000007</v>
      </c>
      <c r="F8" s="317">
        <v>1015881.83</v>
      </c>
      <c r="G8" s="317">
        <f t="shared" si="3"/>
        <v>3470475.15</v>
      </c>
      <c r="H8" s="61">
        <v>328.54</v>
      </c>
      <c r="I8" s="61">
        <f t="shared" si="4"/>
        <v>1127.52</v>
      </c>
      <c r="J8" s="318">
        <f t="shared" ref="J8" si="17">B8-F8</f>
        <v>-221646.23999999987</v>
      </c>
      <c r="K8" s="318">
        <f t="shared" ref="K8" si="18">C8-G8</f>
        <v>-419913.86999999965</v>
      </c>
      <c r="L8" s="63">
        <f t="shared" ref="L8" si="19">D8-H8</f>
        <v>-116.48000000000002</v>
      </c>
      <c r="M8" s="63">
        <f t="shared" ref="M8" si="20">E8-I8</f>
        <v>-244.59999999999991</v>
      </c>
      <c r="N8" s="64">
        <f t="shared" ref="N8" si="21">K8/G8</f>
        <v>-0.12099607455768691</v>
      </c>
      <c r="O8" s="65">
        <f t="shared" ref="O8" si="22">M8/I8</f>
        <v>-0.2169362849439477</v>
      </c>
    </row>
    <row r="9" spans="1:15" ht="23.1" customHeight="1" x14ac:dyDescent="0.25">
      <c r="A9" s="59" t="s">
        <v>11</v>
      </c>
      <c r="B9" s="317">
        <v>1145003.0900000005</v>
      </c>
      <c r="C9" s="317">
        <f>B9+C8</f>
        <v>4195564.370000001</v>
      </c>
      <c r="D9" s="61">
        <v>349.65</v>
      </c>
      <c r="E9" s="61">
        <f>D9+E8</f>
        <v>1232.5700000000002</v>
      </c>
      <c r="F9" s="317">
        <v>1653825.09</v>
      </c>
      <c r="G9" s="317">
        <f t="shared" si="3"/>
        <v>5124300.24</v>
      </c>
      <c r="H9" s="61">
        <v>555.96</v>
      </c>
      <c r="I9" s="61">
        <f t="shared" si="4"/>
        <v>1683.48</v>
      </c>
      <c r="J9" s="318">
        <f t="shared" ref="J9" si="23">B9-F9</f>
        <v>-508821.99999999953</v>
      </c>
      <c r="K9" s="318">
        <f t="shared" ref="K9" si="24">C9-G9</f>
        <v>-928735.86999999918</v>
      </c>
      <c r="L9" s="63">
        <f t="shared" ref="L9" si="25">D9-H9</f>
        <v>-206.31000000000006</v>
      </c>
      <c r="M9" s="63">
        <f t="shared" ref="M9" si="26">E9-I9</f>
        <v>-450.90999999999985</v>
      </c>
      <c r="N9" s="64">
        <f t="shared" ref="N9" si="27">K9/G9</f>
        <v>-0.18124150157134414</v>
      </c>
      <c r="O9" s="65">
        <f t="shared" ref="O9" si="28">M9/I9</f>
        <v>-0.26784398983058894</v>
      </c>
    </row>
    <row r="10" spans="1:15" ht="23.1" customHeight="1" x14ac:dyDescent="0.25">
      <c r="A10" s="59" t="s">
        <v>12</v>
      </c>
      <c r="B10" s="317"/>
      <c r="C10" s="317"/>
      <c r="D10" s="61"/>
      <c r="E10" s="61"/>
      <c r="F10" s="317">
        <v>1051370.67</v>
      </c>
      <c r="G10" s="317">
        <f t="shared" si="3"/>
        <v>6175670.9100000001</v>
      </c>
      <c r="H10" s="61">
        <v>366.33</v>
      </c>
      <c r="I10" s="61">
        <f t="shared" si="4"/>
        <v>2049.81</v>
      </c>
      <c r="J10" s="318"/>
      <c r="K10" s="318"/>
      <c r="L10" s="63"/>
      <c r="M10" s="63"/>
      <c r="N10" s="66"/>
      <c r="O10" s="67"/>
    </row>
    <row r="11" spans="1:15" ht="23.1" customHeight="1" x14ac:dyDescent="0.25">
      <c r="A11" s="59" t="s">
        <v>13</v>
      </c>
      <c r="B11" s="317"/>
      <c r="C11" s="317"/>
      <c r="D11" s="61"/>
      <c r="E11" s="61"/>
      <c r="F11" s="317">
        <v>1439073.8599999999</v>
      </c>
      <c r="G11" s="317">
        <f t="shared" si="3"/>
        <v>7614744.7699999996</v>
      </c>
      <c r="H11" s="61">
        <v>463.49</v>
      </c>
      <c r="I11" s="61">
        <f t="shared" si="4"/>
        <v>2513.3000000000002</v>
      </c>
      <c r="J11" s="318"/>
      <c r="K11" s="318"/>
      <c r="L11" s="63"/>
      <c r="M11" s="63"/>
      <c r="N11" s="66"/>
      <c r="O11" s="65"/>
    </row>
    <row r="12" spans="1:15" ht="23.1" customHeight="1" x14ac:dyDescent="0.25">
      <c r="A12" s="59" t="s">
        <v>14</v>
      </c>
      <c r="B12" s="317"/>
      <c r="C12" s="317"/>
      <c r="D12" s="61"/>
      <c r="E12" s="61"/>
      <c r="F12" s="317">
        <v>789071.2100000002</v>
      </c>
      <c r="G12" s="317">
        <f t="shared" si="3"/>
        <v>8403815.9800000004</v>
      </c>
      <c r="H12" s="61">
        <v>262.26</v>
      </c>
      <c r="I12" s="61">
        <f t="shared" si="4"/>
        <v>2775.5600000000004</v>
      </c>
      <c r="J12" s="318"/>
      <c r="K12" s="318"/>
      <c r="L12" s="63"/>
      <c r="M12" s="63"/>
      <c r="N12" s="64"/>
      <c r="O12" s="65"/>
    </row>
    <row r="13" spans="1:15" ht="23.1" customHeight="1" x14ac:dyDescent="0.25">
      <c r="A13" s="59" t="s">
        <v>15</v>
      </c>
      <c r="B13" s="317"/>
      <c r="C13" s="317"/>
      <c r="D13" s="61"/>
      <c r="E13" s="61"/>
      <c r="F13" s="317">
        <v>738551.23</v>
      </c>
      <c r="G13" s="317">
        <f t="shared" si="3"/>
        <v>9142367.2100000009</v>
      </c>
      <c r="H13" s="61">
        <v>251.93</v>
      </c>
      <c r="I13" s="61">
        <f t="shared" si="4"/>
        <v>3027.4900000000002</v>
      </c>
      <c r="J13" s="318"/>
      <c r="K13" s="318"/>
      <c r="L13" s="63"/>
      <c r="M13" s="63"/>
      <c r="N13" s="64"/>
      <c r="O13" s="65"/>
    </row>
    <row r="14" spans="1:15" ht="23.1" customHeight="1" x14ac:dyDescent="0.25">
      <c r="A14" s="59" t="s">
        <v>16</v>
      </c>
      <c r="B14" s="317"/>
      <c r="C14" s="317"/>
      <c r="D14" s="61"/>
      <c r="E14" s="61"/>
      <c r="F14" s="317">
        <v>626587.85</v>
      </c>
      <c r="G14" s="317">
        <f t="shared" si="3"/>
        <v>9768955.0600000005</v>
      </c>
      <c r="H14" s="61">
        <v>210.22</v>
      </c>
      <c r="I14" s="61">
        <f t="shared" si="4"/>
        <v>3237.71</v>
      </c>
      <c r="J14" s="318"/>
      <c r="K14" s="318"/>
      <c r="L14" s="63"/>
      <c r="M14" s="63"/>
      <c r="N14" s="64"/>
      <c r="O14" s="65"/>
    </row>
    <row r="15" spans="1:15" ht="23.1" customHeight="1" x14ac:dyDescent="0.25">
      <c r="A15" s="59" t="s">
        <v>17</v>
      </c>
      <c r="B15" s="317"/>
      <c r="C15" s="317"/>
      <c r="D15" s="61"/>
      <c r="E15" s="61"/>
      <c r="F15" s="317">
        <v>514190.62999999983</v>
      </c>
      <c r="G15" s="317">
        <f t="shared" si="3"/>
        <v>10283145.689999999</v>
      </c>
      <c r="H15" s="61">
        <v>157.04</v>
      </c>
      <c r="I15" s="61">
        <f t="shared" si="4"/>
        <v>3394.75</v>
      </c>
      <c r="J15" s="318"/>
      <c r="K15" s="318"/>
      <c r="L15" s="63"/>
      <c r="M15" s="63"/>
      <c r="N15" s="64"/>
      <c r="O15" s="65"/>
    </row>
    <row r="16" spans="1:15" ht="23.1" customHeight="1" x14ac:dyDescent="0.25">
      <c r="A16" s="59" t="s">
        <v>18</v>
      </c>
      <c r="B16" s="317"/>
      <c r="C16" s="317"/>
      <c r="D16" s="61"/>
      <c r="E16" s="61"/>
      <c r="F16" s="317">
        <v>485405.59</v>
      </c>
      <c r="G16" s="317">
        <f t="shared" si="3"/>
        <v>10768551.279999999</v>
      </c>
      <c r="H16" s="61">
        <v>155.13999999999999</v>
      </c>
      <c r="I16" s="61">
        <f t="shared" si="4"/>
        <v>3549.89</v>
      </c>
      <c r="J16" s="318"/>
      <c r="K16" s="318"/>
      <c r="L16" s="63"/>
      <c r="M16" s="63"/>
      <c r="N16" s="64"/>
      <c r="O16" s="65"/>
    </row>
    <row r="17" spans="1:1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mergeCells count="4">
    <mergeCell ref="B3:E3"/>
    <mergeCell ref="F3:I3"/>
    <mergeCell ref="J3:M3"/>
    <mergeCell ref="N3:O3"/>
  </mergeCells>
  <pageMargins left="0.35433070866141736" right="0.15748031496062992" top="0.74803149606299213" bottom="0.74803149606299213" header="0.31496062992125984" footer="0.31496062992125984"/>
  <pageSetup paperSize="9" scale="90" orientation="landscape" r:id="rId1"/>
  <headerFooter>
    <oddHeader>&amp;C&amp;"-,Bold"&amp;14Afforestation 1st Grants Paid     2020 - 2019</oddHeader>
    <oddFooter>&amp;L&amp;"-,Bold"&amp;14Forestry Division&amp;C&amp;"-,Bold"&amp;14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76"/>
  <sheetViews>
    <sheetView zoomScale="90" zoomScaleNormal="90" workbookViewId="0">
      <selection activeCell="B11" sqref="B11"/>
    </sheetView>
  </sheetViews>
  <sheetFormatPr defaultRowHeight="15" x14ac:dyDescent="0.2"/>
  <cols>
    <col min="1" max="1" width="9.5703125" style="3" customWidth="1"/>
    <col min="2" max="2" width="10.85546875" style="3" bestFit="1" customWidth="1"/>
    <col min="3" max="3" width="12.7109375" style="3" bestFit="1" customWidth="1"/>
    <col min="4" max="4" width="9.5703125" style="3" customWidth="1"/>
    <col min="5" max="5" width="10.5703125" style="3" bestFit="1" customWidth="1"/>
    <col min="6" max="6" width="10.85546875" style="3" bestFit="1" customWidth="1"/>
    <col min="7" max="7" width="12.7109375" style="3" bestFit="1" customWidth="1"/>
    <col min="8" max="9" width="9.5703125" style="3" customWidth="1"/>
    <col min="10" max="10" width="11.5703125" style="3" bestFit="1" customWidth="1"/>
    <col min="11" max="11" width="12.28515625" style="3" bestFit="1" customWidth="1"/>
    <col min="12" max="13" width="9.5703125" style="3" customWidth="1"/>
    <col min="14" max="16384" width="9.140625" style="3"/>
  </cols>
  <sheetData>
    <row r="2" spans="1:15" ht="18" x14ac:dyDescent="0.25">
      <c r="A2" s="68" t="s">
        <v>19</v>
      </c>
    </row>
    <row r="3" spans="1:15" ht="15.75" x14ac:dyDescent="0.25">
      <c r="A3" s="54"/>
    </row>
    <row r="4" spans="1:15" s="5" customFormat="1" ht="37.15" customHeight="1" x14ac:dyDescent="0.25">
      <c r="A4" s="55"/>
      <c r="B4" s="336">
        <v>2020</v>
      </c>
      <c r="C4" s="336"/>
      <c r="D4" s="336"/>
      <c r="E4" s="336"/>
      <c r="F4" s="336">
        <v>2019</v>
      </c>
      <c r="G4" s="336"/>
      <c r="H4" s="336"/>
      <c r="I4" s="336"/>
      <c r="J4" s="335" t="s">
        <v>2</v>
      </c>
      <c r="K4" s="335"/>
      <c r="L4" s="335"/>
      <c r="M4" s="335"/>
      <c r="N4" s="335" t="s">
        <v>3</v>
      </c>
      <c r="O4" s="335"/>
    </row>
    <row r="5" spans="1:15" ht="15.75" x14ac:dyDescent="0.25">
      <c r="A5" s="56"/>
      <c r="B5" s="56" t="s">
        <v>4</v>
      </c>
      <c r="C5" s="56" t="s">
        <v>5</v>
      </c>
      <c r="D5" s="57" t="s">
        <v>6</v>
      </c>
      <c r="E5" s="57" t="s">
        <v>5</v>
      </c>
      <c r="F5" s="56" t="s">
        <v>4</v>
      </c>
      <c r="G5" s="56" t="s">
        <v>5</v>
      </c>
      <c r="H5" s="57" t="s">
        <v>6</v>
      </c>
      <c r="I5" s="57" t="s">
        <v>5</v>
      </c>
      <c r="J5" s="56" t="s">
        <v>4</v>
      </c>
      <c r="K5" s="56" t="s">
        <v>5</v>
      </c>
      <c r="L5" s="57" t="s">
        <v>6</v>
      </c>
      <c r="M5" s="57" t="s">
        <v>5</v>
      </c>
      <c r="N5" s="56" t="s">
        <v>4</v>
      </c>
      <c r="O5" s="58" t="s">
        <v>6</v>
      </c>
    </row>
    <row r="6" spans="1:15" ht="23.45" customHeight="1" x14ac:dyDescent="0.25">
      <c r="A6" s="69" t="s">
        <v>7</v>
      </c>
      <c r="B6" s="317">
        <v>473326.29</v>
      </c>
      <c r="C6" s="317">
        <f>B6</f>
        <v>473326.29</v>
      </c>
      <c r="D6" s="61">
        <v>603.30000000000007</v>
      </c>
      <c r="E6" s="61">
        <f>D6</f>
        <v>603.30000000000007</v>
      </c>
      <c r="F6" s="317">
        <v>395970.6700000001</v>
      </c>
      <c r="G6" s="317">
        <f>F6</f>
        <v>395970.6700000001</v>
      </c>
      <c r="H6" s="61">
        <v>492.09</v>
      </c>
      <c r="I6" s="61">
        <f>H6</f>
        <v>492.09</v>
      </c>
      <c r="J6" s="318">
        <f t="shared" ref="J6:M6" si="0">B6-F6</f>
        <v>77355.619999999879</v>
      </c>
      <c r="K6" s="318">
        <f t="shared" si="0"/>
        <v>77355.619999999879</v>
      </c>
      <c r="L6" s="63">
        <f t="shared" si="0"/>
        <v>111.21000000000009</v>
      </c>
      <c r="M6" s="63">
        <f t="shared" si="0"/>
        <v>111.21000000000009</v>
      </c>
      <c r="N6" s="66">
        <f t="shared" ref="N6" si="1">K6/G6</f>
        <v>0.19535694398779552</v>
      </c>
      <c r="O6" s="67">
        <f t="shared" ref="O6" si="2">M6/I6</f>
        <v>0.22599524477229796</v>
      </c>
    </row>
    <row r="7" spans="1:15" ht="23.45" customHeight="1" x14ac:dyDescent="0.25">
      <c r="A7" s="69" t="s">
        <v>8</v>
      </c>
      <c r="B7" s="317">
        <v>415962.65000000014</v>
      </c>
      <c r="C7" s="317">
        <f>B7+C6</f>
        <v>889288.94000000018</v>
      </c>
      <c r="D7" s="61">
        <v>523.99</v>
      </c>
      <c r="E7" s="61">
        <f>D7+E6</f>
        <v>1127.29</v>
      </c>
      <c r="F7" s="317">
        <v>445479.3600000001</v>
      </c>
      <c r="G7" s="317">
        <f t="shared" ref="G7:G17" si="3">F7+G6</f>
        <v>841450.03000000026</v>
      </c>
      <c r="H7" s="61">
        <v>575.89</v>
      </c>
      <c r="I7" s="61">
        <f t="shared" ref="I7:I17" si="4">H7+I6</f>
        <v>1067.98</v>
      </c>
      <c r="J7" s="318">
        <f t="shared" ref="J7" si="5">B7-F7</f>
        <v>-29516.709999999963</v>
      </c>
      <c r="K7" s="318">
        <f t="shared" ref="K7" si="6">C7-G7</f>
        <v>47838.909999999916</v>
      </c>
      <c r="L7" s="63">
        <f t="shared" ref="L7" si="7">D7-H7</f>
        <v>-51.899999999999977</v>
      </c>
      <c r="M7" s="63">
        <f t="shared" ref="M7" si="8">E7-I7</f>
        <v>59.309999999999945</v>
      </c>
      <c r="N7" s="66">
        <f t="shared" ref="N7" si="9">K7/G7</f>
        <v>5.6852942295337376E-2</v>
      </c>
      <c r="O7" s="67">
        <f t="shared" ref="O7" si="10">M7/I7</f>
        <v>5.5534747841719828E-2</v>
      </c>
    </row>
    <row r="8" spans="1:15" ht="23.45" customHeight="1" x14ac:dyDescent="0.25">
      <c r="A8" s="69" t="s">
        <v>9</v>
      </c>
      <c r="B8" s="317">
        <v>696707.24</v>
      </c>
      <c r="C8" s="317">
        <f>B8+C7</f>
        <v>1585996.1800000002</v>
      </c>
      <c r="D8" s="61">
        <v>852.37</v>
      </c>
      <c r="E8" s="61">
        <f>D8+E7</f>
        <v>1979.6599999999999</v>
      </c>
      <c r="F8" s="317">
        <v>399706.7699999999</v>
      </c>
      <c r="G8" s="317">
        <f t="shared" si="3"/>
        <v>1241156.8000000003</v>
      </c>
      <c r="H8" s="61">
        <v>496.76</v>
      </c>
      <c r="I8" s="61">
        <f t="shared" si="4"/>
        <v>1564.74</v>
      </c>
      <c r="J8" s="318">
        <f t="shared" ref="J8" si="11">B8-F8</f>
        <v>297000.47000000009</v>
      </c>
      <c r="K8" s="318">
        <f t="shared" ref="K8" si="12">C8-G8</f>
        <v>344839.37999999989</v>
      </c>
      <c r="L8" s="63">
        <f t="shared" ref="L8" si="13">D8-H8</f>
        <v>355.61</v>
      </c>
      <c r="M8" s="63">
        <f t="shared" ref="M8" si="14">E8-I8</f>
        <v>414.91999999999985</v>
      </c>
      <c r="N8" s="66">
        <f t="shared" ref="N8" si="15">K8/G8</f>
        <v>0.27783707908622007</v>
      </c>
      <c r="O8" s="67">
        <f t="shared" ref="O8" si="16">M8/I8</f>
        <v>0.26516865421731395</v>
      </c>
    </row>
    <row r="9" spans="1:15" ht="23.45" customHeight="1" x14ac:dyDescent="0.25">
      <c r="A9" s="69" t="s">
        <v>10</v>
      </c>
      <c r="B9" s="317">
        <v>413297.54999999987</v>
      </c>
      <c r="C9" s="317">
        <f>B9+C8</f>
        <v>1999293.73</v>
      </c>
      <c r="D9" s="61">
        <v>494.22</v>
      </c>
      <c r="E9" s="61">
        <f>D9+E8</f>
        <v>2473.88</v>
      </c>
      <c r="F9" s="317">
        <v>551691.64999999991</v>
      </c>
      <c r="G9" s="317">
        <f t="shared" si="3"/>
        <v>1792848.4500000002</v>
      </c>
      <c r="H9" s="61">
        <v>682.77</v>
      </c>
      <c r="I9" s="61">
        <f t="shared" si="4"/>
        <v>2247.5100000000002</v>
      </c>
      <c r="J9" s="318">
        <f t="shared" ref="J9" si="17">B9-F9</f>
        <v>-138394.10000000003</v>
      </c>
      <c r="K9" s="318">
        <f t="shared" ref="K9" si="18">C9-G9</f>
        <v>206445.2799999998</v>
      </c>
      <c r="L9" s="63">
        <f t="shared" ref="L9" si="19">D9-H9</f>
        <v>-188.54999999999995</v>
      </c>
      <c r="M9" s="63">
        <f t="shared" ref="M9" si="20">E9-I9</f>
        <v>226.36999999999989</v>
      </c>
      <c r="N9" s="66">
        <f t="shared" ref="N9" si="21">K9/G9</f>
        <v>0.11514932006662347</v>
      </c>
      <c r="O9" s="67">
        <f t="shared" ref="O9" si="22">M9/I9</f>
        <v>0.10072035274592765</v>
      </c>
    </row>
    <row r="10" spans="1:15" ht="23.45" customHeight="1" x14ac:dyDescent="0.25">
      <c r="A10" s="69" t="s">
        <v>11</v>
      </c>
      <c r="B10" s="317">
        <v>642911.31999999972</v>
      </c>
      <c r="C10" s="317">
        <f>B10+C9</f>
        <v>2642205.0499999998</v>
      </c>
      <c r="D10" s="61">
        <v>782.71</v>
      </c>
      <c r="E10" s="61">
        <f>D10+E9</f>
        <v>3256.59</v>
      </c>
      <c r="F10" s="317">
        <v>362443.69</v>
      </c>
      <c r="G10" s="317">
        <f t="shared" si="3"/>
        <v>2155292.14</v>
      </c>
      <c r="H10" s="61">
        <v>440.11</v>
      </c>
      <c r="I10" s="61">
        <f t="shared" si="4"/>
        <v>2687.6200000000003</v>
      </c>
      <c r="J10" s="318">
        <f t="shared" ref="J10" si="23">B10-F10</f>
        <v>280467.62999999971</v>
      </c>
      <c r="K10" s="318">
        <f t="shared" ref="K10" si="24">C10-G10</f>
        <v>486912.90999999968</v>
      </c>
      <c r="L10" s="63">
        <f t="shared" ref="L10" si="25">D10-H10</f>
        <v>342.6</v>
      </c>
      <c r="M10" s="63">
        <f t="shared" ref="M10" si="26">E10-I10</f>
        <v>568.9699999999998</v>
      </c>
      <c r="N10" s="66">
        <f t="shared" ref="N10" si="27">K10/G10</f>
        <v>0.22591503999081983</v>
      </c>
      <c r="O10" s="67">
        <f t="shared" ref="O10" si="28">M10/I10</f>
        <v>0.21170031477664242</v>
      </c>
    </row>
    <row r="11" spans="1:15" s="70" customFormat="1" ht="23.45" customHeight="1" x14ac:dyDescent="0.25">
      <c r="A11" s="69" t="s">
        <v>12</v>
      </c>
      <c r="B11" s="317"/>
      <c r="C11" s="317"/>
      <c r="D11" s="61"/>
      <c r="E11" s="61"/>
      <c r="F11" s="317">
        <v>434184.64</v>
      </c>
      <c r="G11" s="317">
        <f t="shared" si="3"/>
        <v>2589476.7800000003</v>
      </c>
      <c r="H11" s="61">
        <v>535.58000000000004</v>
      </c>
      <c r="I11" s="61">
        <f t="shared" si="4"/>
        <v>3223.2000000000003</v>
      </c>
      <c r="J11" s="318"/>
      <c r="K11" s="318"/>
      <c r="L11" s="63"/>
      <c r="M11" s="63"/>
      <c r="N11" s="64"/>
      <c r="O11" s="65"/>
    </row>
    <row r="12" spans="1:15" ht="23.45" customHeight="1" x14ac:dyDescent="0.25">
      <c r="A12" s="69" t="s">
        <v>13</v>
      </c>
      <c r="B12" s="317"/>
      <c r="C12" s="317"/>
      <c r="D12" s="61"/>
      <c r="E12" s="61"/>
      <c r="F12" s="317">
        <v>731179.04</v>
      </c>
      <c r="G12" s="317">
        <f t="shared" si="3"/>
        <v>3320655.8200000003</v>
      </c>
      <c r="H12" s="61">
        <v>891.56</v>
      </c>
      <c r="I12" s="61">
        <f t="shared" si="4"/>
        <v>4114.76</v>
      </c>
      <c r="J12" s="318"/>
      <c r="K12" s="318"/>
      <c r="L12" s="63"/>
      <c r="M12" s="63"/>
      <c r="N12" s="64"/>
      <c r="O12" s="65"/>
    </row>
    <row r="13" spans="1:15" ht="23.45" customHeight="1" x14ac:dyDescent="0.25">
      <c r="A13" s="69" t="s">
        <v>14</v>
      </c>
      <c r="B13" s="317"/>
      <c r="C13" s="317"/>
      <c r="D13" s="61"/>
      <c r="E13" s="61"/>
      <c r="F13" s="317">
        <v>275685.41000000003</v>
      </c>
      <c r="G13" s="317">
        <f t="shared" si="3"/>
        <v>3596341.2300000004</v>
      </c>
      <c r="H13" s="61">
        <v>320.8</v>
      </c>
      <c r="I13" s="61">
        <f t="shared" si="4"/>
        <v>4435.5600000000004</v>
      </c>
      <c r="J13" s="318"/>
      <c r="K13" s="318"/>
      <c r="L13" s="63"/>
      <c r="M13" s="63"/>
      <c r="N13" s="64"/>
      <c r="O13" s="65"/>
    </row>
    <row r="14" spans="1:15" ht="23.45" customHeight="1" x14ac:dyDescent="0.25">
      <c r="A14" s="69" t="s">
        <v>15</v>
      </c>
      <c r="B14" s="317"/>
      <c r="C14" s="317"/>
      <c r="D14" s="61"/>
      <c r="E14" s="61"/>
      <c r="F14" s="317">
        <v>407294.77000000025</v>
      </c>
      <c r="G14" s="317">
        <f t="shared" si="3"/>
        <v>4003636.0000000009</v>
      </c>
      <c r="H14" s="61">
        <v>482.49</v>
      </c>
      <c r="I14" s="61">
        <f t="shared" si="4"/>
        <v>4918.05</v>
      </c>
      <c r="J14" s="318"/>
      <c r="K14" s="318"/>
      <c r="L14" s="63"/>
      <c r="M14" s="63"/>
      <c r="N14" s="64"/>
      <c r="O14" s="65"/>
    </row>
    <row r="15" spans="1:15" ht="23.45" customHeight="1" x14ac:dyDescent="0.25">
      <c r="A15" s="69" t="s">
        <v>16</v>
      </c>
      <c r="B15" s="317"/>
      <c r="C15" s="317"/>
      <c r="D15" s="61"/>
      <c r="E15" s="61"/>
      <c r="F15" s="317">
        <v>358688.27999999991</v>
      </c>
      <c r="G15" s="317">
        <f t="shared" si="3"/>
        <v>4362324.2800000012</v>
      </c>
      <c r="H15" s="61">
        <v>443.97</v>
      </c>
      <c r="I15" s="61">
        <f t="shared" si="4"/>
        <v>5362.02</v>
      </c>
      <c r="J15" s="318"/>
      <c r="K15" s="318"/>
      <c r="L15" s="63"/>
      <c r="M15" s="63"/>
      <c r="N15" s="64"/>
      <c r="O15" s="65"/>
    </row>
    <row r="16" spans="1:15" ht="23.45" customHeight="1" x14ac:dyDescent="0.25">
      <c r="A16" s="69" t="s">
        <v>17</v>
      </c>
      <c r="B16" s="317"/>
      <c r="C16" s="317"/>
      <c r="D16" s="61"/>
      <c r="E16" s="61"/>
      <c r="F16" s="317">
        <v>291702.47000000003</v>
      </c>
      <c r="G16" s="317">
        <f t="shared" si="3"/>
        <v>4654026.7500000009</v>
      </c>
      <c r="H16" s="61">
        <v>356.03</v>
      </c>
      <c r="I16" s="61">
        <f t="shared" si="4"/>
        <v>5718.05</v>
      </c>
      <c r="J16" s="318"/>
      <c r="K16" s="318"/>
      <c r="L16" s="63"/>
      <c r="M16" s="63"/>
      <c r="N16" s="64"/>
      <c r="O16" s="65"/>
    </row>
    <row r="17" spans="1:15" ht="23.45" customHeight="1" x14ac:dyDescent="0.25">
      <c r="A17" s="69" t="s">
        <v>18</v>
      </c>
      <c r="B17" s="317"/>
      <c r="C17" s="317"/>
      <c r="D17" s="61"/>
      <c r="E17" s="61"/>
      <c r="F17" s="317">
        <v>588788.21</v>
      </c>
      <c r="G17" s="317">
        <f t="shared" si="3"/>
        <v>5242814.9600000009</v>
      </c>
      <c r="H17" s="61">
        <v>710.2</v>
      </c>
      <c r="I17" s="61">
        <f t="shared" si="4"/>
        <v>6428.25</v>
      </c>
      <c r="J17" s="318"/>
      <c r="K17" s="318"/>
      <c r="L17" s="63"/>
      <c r="M17" s="63"/>
      <c r="N17" s="64"/>
      <c r="O17" s="65"/>
    </row>
    <row r="18" spans="1:15" x14ac:dyDescent="0.2">
      <c r="A18" s="71"/>
      <c r="B18" s="72"/>
    </row>
    <row r="20" spans="1:15" x14ac:dyDescent="0.2">
      <c r="A20" s="73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  <row r="76" spans="4:4" x14ac:dyDescent="0.2">
      <c r="D76" s="4"/>
    </row>
  </sheetData>
  <mergeCells count="4">
    <mergeCell ref="B4:E4"/>
    <mergeCell ref="F4:I4"/>
    <mergeCell ref="J4:M4"/>
    <mergeCell ref="N4:O4"/>
  </mergeCells>
  <pageMargins left="0.27559055118110237" right="0.19685039370078741" top="0.74803149606299213" bottom="0.74803149606299213" header="0.31496062992125984" footer="0.31496062992125984"/>
  <pageSetup paperSize="9" scale="90" orientation="landscape" r:id="rId1"/>
  <headerFooter>
    <oddHeader>&amp;C&amp;"-,Bold"&amp;14Afforestation 2nd Grants Paid     2020 -2019</oddHeader>
    <oddFooter>&amp;L&amp;"-,Bold"&amp;14Forestry Division&amp;C&amp;"-,Bold"&amp;14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"/>
  <sheetViews>
    <sheetView zoomScale="90" zoomScaleNormal="90" workbookViewId="0">
      <selection activeCell="B10" sqref="B10"/>
    </sheetView>
  </sheetViews>
  <sheetFormatPr defaultRowHeight="15" x14ac:dyDescent="0.2"/>
  <cols>
    <col min="1" max="1" width="12.28515625" style="3" customWidth="1"/>
    <col min="2" max="3" width="14.140625" style="3" bestFit="1" customWidth="1"/>
    <col min="4" max="4" width="17.140625" style="3" customWidth="1"/>
    <col min="5" max="5" width="16.42578125" style="3" customWidth="1"/>
    <col min="6" max="6" width="14.85546875" style="3" bestFit="1" customWidth="1"/>
    <col min="7" max="7" width="13.5703125" style="3" bestFit="1" customWidth="1"/>
    <col min="8" max="8" width="12.28515625" style="3" customWidth="1"/>
    <col min="9" max="9" width="9.140625" style="3"/>
    <col min="10" max="10" width="11" style="3" bestFit="1" customWidth="1"/>
    <col min="11" max="16384" width="9.140625" style="3"/>
  </cols>
  <sheetData>
    <row r="1" spans="1:10" s="81" customFormat="1" ht="18" x14ac:dyDescent="0.25">
      <c r="A1" s="81" t="s">
        <v>21</v>
      </c>
    </row>
    <row r="2" spans="1:10" s="74" customFormat="1" ht="15.75" x14ac:dyDescent="0.25"/>
    <row r="3" spans="1:10" ht="36" customHeight="1" x14ac:dyDescent="0.2">
      <c r="A3" s="75"/>
      <c r="B3" s="335">
        <v>2020</v>
      </c>
      <c r="C3" s="335"/>
      <c r="D3" s="335">
        <v>2019</v>
      </c>
      <c r="E3" s="335"/>
      <c r="F3" s="332" t="s">
        <v>2</v>
      </c>
      <c r="G3" s="333"/>
      <c r="H3" s="334"/>
    </row>
    <row r="4" spans="1:10" ht="22.9" customHeight="1" x14ac:dyDescent="0.25">
      <c r="A4" s="76"/>
      <c r="B4" s="56" t="s">
        <v>4</v>
      </c>
      <c r="C4" s="56" t="s">
        <v>5</v>
      </c>
      <c r="D4" s="56" t="s">
        <v>4</v>
      </c>
      <c r="E4" s="56" t="s">
        <v>5</v>
      </c>
      <c r="F4" s="56" t="s">
        <v>4</v>
      </c>
      <c r="G4" s="77" t="s">
        <v>5</v>
      </c>
      <c r="H4" s="56" t="s">
        <v>20</v>
      </c>
    </row>
    <row r="5" spans="1:10" ht="22.9" customHeight="1" x14ac:dyDescent="0.25">
      <c r="A5" s="69" t="s">
        <v>7</v>
      </c>
      <c r="B5" s="318">
        <v>39467716.219999999</v>
      </c>
      <c r="C5" s="318">
        <f>B5</f>
        <v>39467716.219999999</v>
      </c>
      <c r="D5" s="318">
        <v>30924828.469999995</v>
      </c>
      <c r="E5" s="318">
        <f>D5</f>
        <v>30924828.469999995</v>
      </c>
      <c r="F5" s="318">
        <f t="shared" ref="F5:G5" si="0">B5-D5</f>
        <v>8542887.7500000037</v>
      </c>
      <c r="G5" s="78">
        <f t="shared" si="0"/>
        <v>8542887.7500000037</v>
      </c>
      <c r="H5" s="79">
        <f t="shared" ref="H5" si="1">G5/E5</f>
        <v>0.27624689198478214</v>
      </c>
      <c r="J5" s="50"/>
    </row>
    <row r="6" spans="1:10" ht="22.9" customHeight="1" x14ac:dyDescent="0.25">
      <c r="A6" s="69" t="s">
        <v>8</v>
      </c>
      <c r="B6" s="318">
        <v>5328080.1100000003</v>
      </c>
      <c r="C6" s="318">
        <f>B6+C5</f>
        <v>44795796.329999998</v>
      </c>
      <c r="D6" s="318">
        <v>3988233.53</v>
      </c>
      <c r="E6" s="318">
        <f t="shared" ref="E6:E16" si="2">D6+E5</f>
        <v>34913061.999999993</v>
      </c>
      <c r="F6" s="318">
        <f t="shared" ref="F6" si="3">B6-D6</f>
        <v>1339846.5800000005</v>
      </c>
      <c r="G6" s="78">
        <f t="shared" ref="G6" si="4">C6-E6</f>
        <v>9882734.3300000057</v>
      </c>
      <c r="H6" s="79">
        <f t="shared" ref="H6" si="5">G6/E6</f>
        <v>0.28306696015376731</v>
      </c>
      <c r="J6" s="50"/>
    </row>
    <row r="7" spans="1:10" ht="22.9" customHeight="1" x14ac:dyDescent="0.25">
      <c r="A7" s="69" t="s">
        <v>9</v>
      </c>
      <c r="B7" s="318">
        <v>3138993.4600000004</v>
      </c>
      <c r="C7" s="318">
        <f>B7+C6</f>
        <v>47934789.789999999</v>
      </c>
      <c r="D7" s="318">
        <v>2432259.1099999994</v>
      </c>
      <c r="E7" s="318">
        <f t="shared" si="2"/>
        <v>37345321.109999992</v>
      </c>
      <c r="F7" s="318">
        <f t="shared" ref="F7" si="6">B7-D7</f>
        <v>706734.35000000102</v>
      </c>
      <c r="G7" s="78">
        <f t="shared" ref="G7" si="7">C7-E7</f>
        <v>10589468.680000007</v>
      </c>
      <c r="H7" s="79">
        <f t="shared" ref="H7" si="8">G7/E7</f>
        <v>0.28355543252149074</v>
      </c>
    </row>
    <row r="8" spans="1:10" ht="22.9" customHeight="1" x14ac:dyDescent="0.25">
      <c r="A8" s="69" t="s">
        <v>10</v>
      </c>
      <c r="B8" s="318">
        <v>1952439.88</v>
      </c>
      <c r="C8" s="318">
        <f>B8+C7</f>
        <v>49887229.670000002</v>
      </c>
      <c r="D8" s="318">
        <v>18514914.840000048</v>
      </c>
      <c r="E8" s="318">
        <f t="shared" si="2"/>
        <v>55860235.95000004</v>
      </c>
      <c r="F8" s="318">
        <f t="shared" ref="F8" si="9">B8-D8</f>
        <v>-16562474.960000049</v>
      </c>
      <c r="G8" s="78">
        <f t="shared" ref="G8" si="10">C8-E8</f>
        <v>-5973006.2800000384</v>
      </c>
      <c r="H8" s="80">
        <f t="shared" ref="H8" si="11">G8/E8</f>
        <v>-0.10692769513803019</v>
      </c>
    </row>
    <row r="9" spans="1:10" ht="22.9" customHeight="1" x14ac:dyDescent="0.25">
      <c r="A9" s="69" t="s">
        <v>11</v>
      </c>
      <c r="B9" s="318">
        <v>1838867.5899999992</v>
      </c>
      <c r="C9" s="318">
        <f>B9+C8</f>
        <v>51726097.259999998</v>
      </c>
      <c r="D9" s="318">
        <v>2053850.4900000005</v>
      </c>
      <c r="E9" s="318">
        <f t="shared" si="2"/>
        <v>57914086.440000042</v>
      </c>
      <c r="F9" s="318">
        <f t="shared" ref="F9" si="12">B9-D9</f>
        <v>-214982.9000000013</v>
      </c>
      <c r="G9" s="78">
        <f t="shared" ref="G9" si="13">C9-E9</f>
        <v>-6187989.1800000444</v>
      </c>
      <c r="H9" s="80">
        <f t="shared" ref="H9" si="14">G9/E9</f>
        <v>-0.10684773878650239</v>
      </c>
    </row>
    <row r="10" spans="1:10" s="70" customFormat="1" ht="22.9" customHeight="1" x14ac:dyDescent="0.25">
      <c r="A10" s="69" t="s">
        <v>12</v>
      </c>
      <c r="B10" s="318"/>
      <c r="C10" s="318"/>
      <c r="D10" s="318">
        <v>1191286.419999999</v>
      </c>
      <c r="E10" s="318">
        <f t="shared" si="2"/>
        <v>59105372.860000044</v>
      </c>
      <c r="F10" s="318"/>
      <c r="G10" s="78"/>
      <c r="H10" s="80"/>
    </row>
    <row r="11" spans="1:10" ht="22.9" customHeight="1" x14ac:dyDescent="0.25">
      <c r="A11" s="69" t="s">
        <v>13</v>
      </c>
      <c r="B11" s="318"/>
      <c r="C11" s="318"/>
      <c r="D11" s="318">
        <v>1172036.6900000004</v>
      </c>
      <c r="E11" s="318">
        <f t="shared" si="2"/>
        <v>60277409.550000042</v>
      </c>
      <c r="F11" s="318"/>
      <c r="G11" s="78"/>
      <c r="H11" s="80"/>
    </row>
    <row r="12" spans="1:10" ht="22.9" customHeight="1" x14ac:dyDescent="0.25">
      <c r="A12" s="69" t="s">
        <v>14</v>
      </c>
      <c r="B12" s="318"/>
      <c r="C12" s="318"/>
      <c r="D12" s="318">
        <v>946729.02</v>
      </c>
      <c r="E12" s="318">
        <f t="shared" si="2"/>
        <v>61224138.570000045</v>
      </c>
      <c r="F12" s="318"/>
      <c r="G12" s="78"/>
      <c r="H12" s="80"/>
    </row>
    <row r="13" spans="1:10" ht="22.9" customHeight="1" x14ac:dyDescent="0.25">
      <c r="A13" s="69" t="s">
        <v>15</v>
      </c>
      <c r="B13" s="318"/>
      <c r="C13" s="318"/>
      <c r="D13" s="318">
        <v>753252.22</v>
      </c>
      <c r="E13" s="318">
        <f t="shared" si="2"/>
        <v>61977390.790000044</v>
      </c>
      <c r="F13" s="318"/>
      <c r="G13" s="78"/>
      <c r="H13" s="80"/>
    </row>
    <row r="14" spans="1:10" ht="22.9" customHeight="1" x14ac:dyDescent="0.25">
      <c r="A14" s="69" t="s">
        <v>16</v>
      </c>
      <c r="B14" s="318"/>
      <c r="C14" s="318"/>
      <c r="D14" s="318">
        <v>838627.02000000037</v>
      </c>
      <c r="E14" s="318">
        <f t="shared" si="2"/>
        <v>62816017.810000047</v>
      </c>
      <c r="F14" s="318"/>
      <c r="G14" s="78"/>
      <c r="H14" s="80"/>
    </row>
    <row r="15" spans="1:10" ht="22.9" customHeight="1" x14ac:dyDescent="0.25">
      <c r="A15" s="69" t="s">
        <v>17</v>
      </c>
      <c r="B15" s="318"/>
      <c r="C15" s="318"/>
      <c r="D15" s="318">
        <v>515214.19000000006</v>
      </c>
      <c r="E15" s="318">
        <f t="shared" si="2"/>
        <v>63331232.000000045</v>
      </c>
      <c r="F15" s="318"/>
      <c r="G15" s="78"/>
      <c r="H15" s="80"/>
    </row>
    <row r="16" spans="1:10" ht="22.9" customHeight="1" x14ac:dyDescent="0.25">
      <c r="A16" s="69" t="s">
        <v>18</v>
      </c>
      <c r="B16" s="318"/>
      <c r="C16" s="318"/>
      <c r="D16" s="318">
        <v>731405.16</v>
      </c>
      <c r="E16" s="318">
        <f t="shared" si="2"/>
        <v>64062637.160000041</v>
      </c>
      <c r="F16" s="318"/>
      <c r="G16" s="78"/>
      <c r="H16" s="80"/>
    </row>
  </sheetData>
  <mergeCells count="3">
    <mergeCell ref="B3:C3"/>
    <mergeCell ref="D3:E3"/>
    <mergeCell ref="F3:H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&amp;L&amp;"-,Bold"&amp;14Forestry Premiums Paid    2020 - 2019</oddHeader>
    <oddFooter>&amp;L&amp;"-,Bold"&amp;14Forestry Division&amp;C&amp;"-,Bold"&amp;14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7"/>
  <sheetViews>
    <sheetView zoomScale="90" zoomScaleNormal="90" workbookViewId="0">
      <selection activeCell="B10" sqref="B10"/>
    </sheetView>
  </sheetViews>
  <sheetFormatPr defaultRowHeight="15" x14ac:dyDescent="0.2"/>
  <cols>
    <col min="1" max="1" width="8.28515625" style="3" customWidth="1"/>
    <col min="2" max="2" width="11.7109375" style="3" customWidth="1"/>
    <col min="3" max="3" width="15" style="50" bestFit="1" customWidth="1"/>
    <col min="4" max="4" width="11" style="3" bestFit="1" customWidth="1"/>
    <col min="5" max="5" width="10.7109375" style="3" customWidth="1"/>
    <col min="6" max="6" width="10.85546875" style="3" bestFit="1" customWidth="1"/>
    <col min="7" max="7" width="12.7109375" style="3" bestFit="1" customWidth="1"/>
    <col min="8" max="8" width="10" style="3" bestFit="1" customWidth="1"/>
    <col min="9" max="9" width="8.42578125" style="3" bestFit="1" customWidth="1"/>
    <col min="10" max="10" width="11.5703125" style="3" bestFit="1" customWidth="1"/>
    <col min="11" max="11" width="11.85546875" style="3" bestFit="1" customWidth="1"/>
    <col min="12" max="12" width="10" style="3" bestFit="1" customWidth="1"/>
    <col min="13" max="13" width="9.28515625" style="3" bestFit="1" customWidth="1"/>
    <col min="14" max="14" width="8.42578125" style="3" customWidth="1"/>
    <col min="15" max="15" width="10" style="3" bestFit="1" customWidth="1"/>
    <col min="16" max="16384" width="9.140625" style="3"/>
  </cols>
  <sheetData>
    <row r="1" spans="1:15" s="1" customFormat="1" ht="18" x14ac:dyDescent="0.25">
      <c r="A1" s="81" t="s">
        <v>86</v>
      </c>
      <c r="C1" s="2"/>
    </row>
    <row r="3" spans="1:15" s="5" customFormat="1" ht="39" customHeight="1" x14ac:dyDescent="0.25">
      <c r="A3" s="55"/>
      <c r="B3" s="336">
        <v>2020</v>
      </c>
      <c r="C3" s="336"/>
      <c r="D3" s="336"/>
      <c r="E3" s="336"/>
      <c r="F3" s="336">
        <v>2019</v>
      </c>
      <c r="G3" s="336"/>
      <c r="H3" s="336"/>
      <c r="I3" s="336"/>
      <c r="J3" s="335" t="s">
        <v>2</v>
      </c>
      <c r="K3" s="335"/>
      <c r="L3" s="335"/>
      <c r="M3" s="335"/>
      <c r="N3" s="335" t="s">
        <v>3</v>
      </c>
      <c r="O3" s="335"/>
    </row>
    <row r="4" spans="1:15" ht="23.45" customHeight="1" x14ac:dyDescent="0.25">
      <c r="A4" s="56"/>
      <c r="B4" s="56" t="s">
        <v>4</v>
      </c>
      <c r="C4" s="82" t="s">
        <v>5</v>
      </c>
      <c r="D4" s="57" t="s">
        <v>22</v>
      </c>
      <c r="E4" s="57" t="s">
        <v>5</v>
      </c>
      <c r="F4" s="56" t="s">
        <v>4</v>
      </c>
      <c r="G4" s="82" t="s">
        <v>5</v>
      </c>
      <c r="H4" s="57" t="s">
        <v>22</v>
      </c>
      <c r="I4" s="57" t="s">
        <v>5</v>
      </c>
      <c r="J4" s="56" t="s">
        <v>4</v>
      </c>
      <c r="K4" s="56" t="s">
        <v>5</v>
      </c>
      <c r="L4" s="57" t="s">
        <v>22</v>
      </c>
      <c r="M4" s="57" t="s">
        <v>5</v>
      </c>
      <c r="N4" s="56" t="s">
        <v>4</v>
      </c>
      <c r="O4" s="58" t="s">
        <v>22</v>
      </c>
    </row>
    <row r="5" spans="1:15" ht="23.45" customHeight="1" x14ac:dyDescent="0.25">
      <c r="A5" s="69" t="s">
        <v>7</v>
      </c>
      <c r="B5" s="317">
        <v>474715</v>
      </c>
      <c r="C5" s="317">
        <f>B5</f>
        <v>474715</v>
      </c>
      <c r="D5" s="61">
        <v>11869</v>
      </c>
      <c r="E5" s="61">
        <f>D5</f>
        <v>11869</v>
      </c>
      <c r="F5" s="317">
        <v>367864</v>
      </c>
      <c r="G5" s="317">
        <f>F5</f>
        <v>367864</v>
      </c>
      <c r="H5" s="61">
        <v>8953</v>
      </c>
      <c r="I5" s="61">
        <f>H5</f>
        <v>8953</v>
      </c>
      <c r="J5" s="318">
        <f t="shared" ref="J5:M5" si="0">B5-F5</f>
        <v>106851</v>
      </c>
      <c r="K5" s="318">
        <f t="shared" si="0"/>
        <v>106851</v>
      </c>
      <c r="L5" s="63">
        <f t="shared" si="0"/>
        <v>2916</v>
      </c>
      <c r="M5" s="63">
        <f t="shared" si="0"/>
        <v>2916</v>
      </c>
      <c r="N5" s="66">
        <f t="shared" ref="N5" si="1">K5/G5</f>
        <v>0.29046332340212688</v>
      </c>
      <c r="O5" s="67">
        <f t="shared" ref="O5" si="2">M5/I5</f>
        <v>0.32570088238579248</v>
      </c>
    </row>
    <row r="6" spans="1:15" ht="23.45" customHeight="1" x14ac:dyDescent="0.25">
      <c r="A6" s="69" t="s">
        <v>8</v>
      </c>
      <c r="B6" s="317">
        <v>415365</v>
      </c>
      <c r="C6" s="317">
        <f>B6+C5</f>
        <v>890080</v>
      </c>
      <c r="D6" s="61">
        <v>10068</v>
      </c>
      <c r="E6" s="61">
        <f>D6+E5</f>
        <v>21937</v>
      </c>
      <c r="F6" s="317">
        <v>201437.52</v>
      </c>
      <c r="G6" s="317">
        <f t="shared" ref="G6:G16" si="3">F6+G5</f>
        <v>569301.52</v>
      </c>
      <c r="H6" s="61">
        <v>4957</v>
      </c>
      <c r="I6" s="61">
        <f t="shared" ref="I6:I16" si="4">H6+I5</f>
        <v>13910</v>
      </c>
      <c r="J6" s="318">
        <f t="shared" ref="J6" si="5">B6-F6</f>
        <v>213927.48</v>
      </c>
      <c r="K6" s="318">
        <f t="shared" ref="K6" si="6">C6-G6</f>
        <v>320778.48</v>
      </c>
      <c r="L6" s="63">
        <f t="shared" ref="L6" si="7">D6-H6</f>
        <v>5111</v>
      </c>
      <c r="M6" s="63">
        <f t="shared" ref="M6" si="8">E6-I6</f>
        <v>8027</v>
      </c>
      <c r="N6" s="66">
        <f t="shared" ref="N6" si="9">K6/G6</f>
        <v>0.56345972868647876</v>
      </c>
      <c r="O6" s="67">
        <f t="shared" ref="O6" si="10">M6/I6</f>
        <v>0.57706685837526961</v>
      </c>
    </row>
    <row r="7" spans="1:15" ht="23.45" customHeight="1" x14ac:dyDescent="0.25">
      <c r="A7" s="69" t="s">
        <v>9</v>
      </c>
      <c r="B7" s="317">
        <v>282561.21000000002</v>
      </c>
      <c r="C7" s="317">
        <f>B7+C6</f>
        <v>1172641.21</v>
      </c>
      <c r="D7" s="61">
        <v>7033</v>
      </c>
      <c r="E7" s="61">
        <f>D7+E6</f>
        <v>28970</v>
      </c>
      <c r="F7" s="317">
        <v>196843.06</v>
      </c>
      <c r="G7" s="317">
        <f t="shared" si="3"/>
        <v>766144.58000000007</v>
      </c>
      <c r="H7" s="61">
        <v>4840</v>
      </c>
      <c r="I7" s="61">
        <f t="shared" si="4"/>
        <v>18750</v>
      </c>
      <c r="J7" s="318">
        <f t="shared" ref="J7" si="11">B7-F7</f>
        <v>85718.150000000023</v>
      </c>
      <c r="K7" s="318">
        <f t="shared" ref="K7" si="12">C7-G7</f>
        <v>406496.62999999989</v>
      </c>
      <c r="L7" s="63">
        <f t="shared" ref="L7" si="13">D7-H7</f>
        <v>2193</v>
      </c>
      <c r="M7" s="63">
        <f t="shared" ref="M7" si="14">E7-I7</f>
        <v>10220</v>
      </c>
      <c r="N7" s="66">
        <f t="shared" ref="N7" si="15">K7/G7</f>
        <v>0.53057430752822121</v>
      </c>
      <c r="O7" s="67">
        <f t="shared" ref="O7" si="16">M7/I7</f>
        <v>0.5450666666666667</v>
      </c>
    </row>
    <row r="8" spans="1:15" ht="23.45" customHeight="1" x14ac:dyDescent="0.25">
      <c r="A8" s="69" t="s">
        <v>10</v>
      </c>
      <c r="B8" s="317">
        <v>199030</v>
      </c>
      <c r="C8" s="317">
        <f>B8+C7</f>
        <v>1371671.21</v>
      </c>
      <c r="D8" s="61">
        <v>4979</v>
      </c>
      <c r="E8" s="61">
        <f>D8+E7</f>
        <v>33949</v>
      </c>
      <c r="F8" s="317">
        <v>270760</v>
      </c>
      <c r="G8" s="317">
        <f t="shared" si="3"/>
        <v>1036904.5800000001</v>
      </c>
      <c r="H8" s="61">
        <v>6731</v>
      </c>
      <c r="I8" s="61">
        <f t="shared" si="4"/>
        <v>25481</v>
      </c>
      <c r="J8" s="318">
        <f t="shared" ref="J8" si="17">B8-F8</f>
        <v>-71730</v>
      </c>
      <c r="K8" s="318">
        <f t="shared" ref="K8" si="18">C8-G8</f>
        <v>334766.62999999989</v>
      </c>
      <c r="L8" s="63">
        <f t="shared" ref="L8" si="19">D8-H8</f>
        <v>-1752</v>
      </c>
      <c r="M8" s="63">
        <f t="shared" ref="M8" si="20">E8-I8</f>
        <v>8468</v>
      </c>
      <c r="N8" s="66">
        <f t="shared" ref="N8" si="21">K8/G8</f>
        <v>0.3228519156507148</v>
      </c>
      <c r="O8" s="67">
        <f t="shared" ref="O8" si="22">M8/I8</f>
        <v>0.33232604685844352</v>
      </c>
    </row>
    <row r="9" spans="1:15" ht="23.45" customHeight="1" x14ac:dyDescent="0.25">
      <c r="A9" s="69" t="s">
        <v>11</v>
      </c>
      <c r="B9" s="317">
        <v>366658</v>
      </c>
      <c r="C9" s="317">
        <f>B9+C8</f>
        <v>1738329.21</v>
      </c>
      <c r="D9" s="61">
        <v>9299</v>
      </c>
      <c r="E9" s="61">
        <f>D9+E8</f>
        <v>43248</v>
      </c>
      <c r="F9" s="317">
        <v>484951.88</v>
      </c>
      <c r="G9" s="317">
        <f t="shared" si="3"/>
        <v>1521856.46</v>
      </c>
      <c r="H9" s="61">
        <v>12197</v>
      </c>
      <c r="I9" s="61">
        <f t="shared" si="4"/>
        <v>37678</v>
      </c>
      <c r="J9" s="318">
        <f t="shared" ref="J9" si="23">B9-F9</f>
        <v>-118293.88</v>
      </c>
      <c r="K9" s="318">
        <f t="shared" ref="K9" si="24">C9-G9</f>
        <v>216472.75</v>
      </c>
      <c r="L9" s="63">
        <f t="shared" ref="L9" si="25">D9-H9</f>
        <v>-2898</v>
      </c>
      <c r="M9" s="63">
        <f t="shared" ref="M9" si="26">E9-I9</f>
        <v>5570</v>
      </c>
      <c r="N9" s="66">
        <f t="shared" ref="N9" si="27">K9/G9</f>
        <v>0.14224255420251658</v>
      </c>
      <c r="O9" s="67">
        <f t="shared" ref="O9" si="28">M9/I9</f>
        <v>0.14783162588247784</v>
      </c>
    </row>
    <row r="10" spans="1:15" ht="23.45" customHeight="1" x14ac:dyDescent="0.25">
      <c r="A10" s="69" t="s">
        <v>12</v>
      </c>
      <c r="B10" s="317"/>
      <c r="C10" s="317"/>
      <c r="D10" s="61"/>
      <c r="E10" s="61"/>
      <c r="F10" s="317">
        <v>106054</v>
      </c>
      <c r="G10" s="317">
        <f t="shared" si="3"/>
        <v>1627910.46</v>
      </c>
      <c r="H10" s="61">
        <v>2619</v>
      </c>
      <c r="I10" s="61">
        <f t="shared" si="4"/>
        <v>40297</v>
      </c>
      <c r="J10" s="318"/>
      <c r="K10" s="318"/>
      <c r="L10" s="63"/>
      <c r="M10" s="63"/>
      <c r="N10" s="66"/>
      <c r="O10" s="67"/>
    </row>
    <row r="11" spans="1:15" ht="23.45" customHeight="1" x14ac:dyDescent="0.25">
      <c r="A11" s="69" t="s">
        <v>13</v>
      </c>
      <c r="B11" s="317"/>
      <c r="C11" s="317"/>
      <c r="D11" s="61"/>
      <c r="E11" s="61"/>
      <c r="F11" s="317">
        <v>252375.05</v>
      </c>
      <c r="G11" s="317">
        <f t="shared" si="3"/>
        <v>1880285.51</v>
      </c>
      <c r="H11" s="61">
        <v>6215</v>
      </c>
      <c r="I11" s="61">
        <f t="shared" si="4"/>
        <v>46512</v>
      </c>
      <c r="J11" s="318"/>
      <c r="K11" s="318"/>
      <c r="L11" s="63"/>
      <c r="M11" s="63"/>
      <c r="N11" s="66"/>
      <c r="O11" s="67"/>
    </row>
    <row r="12" spans="1:15" ht="23.45" customHeight="1" x14ac:dyDescent="0.25">
      <c r="A12" s="69" t="s">
        <v>14</v>
      </c>
      <c r="B12" s="317"/>
      <c r="C12" s="317"/>
      <c r="D12" s="61"/>
      <c r="E12" s="61"/>
      <c r="F12" s="317">
        <v>186233.96</v>
      </c>
      <c r="G12" s="317">
        <f t="shared" si="3"/>
        <v>2066519.47</v>
      </c>
      <c r="H12" s="61">
        <v>4672</v>
      </c>
      <c r="I12" s="61">
        <f t="shared" si="4"/>
        <v>51184</v>
      </c>
      <c r="J12" s="318"/>
      <c r="K12" s="318"/>
      <c r="L12" s="63"/>
      <c r="M12" s="63"/>
      <c r="N12" s="66"/>
      <c r="O12" s="67"/>
    </row>
    <row r="13" spans="1:15" ht="23.45" customHeight="1" x14ac:dyDescent="0.25">
      <c r="A13" s="69" t="s">
        <v>15</v>
      </c>
      <c r="B13" s="317"/>
      <c r="C13" s="317"/>
      <c r="D13" s="61"/>
      <c r="E13" s="61"/>
      <c r="F13" s="317">
        <v>574192.5</v>
      </c>
      <c r="G13" s="317">
        <f t="shared" si="3"/>
        <v>2640711.9699999997</v>
      </c>
      <c r="H13" s="61">
        <v>14240</v>
      </c>
      <c r="I13" s="61">
        <f t="shared" si="4"/>
        <v>65424</v>
      </c>
      <c r="J13" s="318"/>
      <c r="K13" s="318"/>
      <c r="L13" s="63"/>
      <c r="M13" s="63"/>
      <c r="N13" s="66"/>
      <c r="O13" s="67"/>
    </row>
    <row r="14" spans="1:15" ht="23.45" customHeight="1" x14ac:dyDescent="0.25">
      <c r="A14" s="69" t="s">
        <v>16</v>
      </c>
      <c r="B14" s="317"/>
      <c r="C14" s="317"/>
      <c r="D14" s="61"/>
      <c r="E14" s="61"/>
      <c r="F14" s="317">
        <v>399904</v>
      </c>
      <c r="G14" s="317">
        <f t="shared" si="3"/>
        <v>3040615.9699999997</v>
      </c>
      <c r="H14" s="61">
        <v>9874</v>
      </c>
      <c r="I14" s="61">
        <f t="shared" si="4"/>
        <v>75298</v>
      </c>
      <c r="J14" s="318"/>
      <c r="K14" s="318"/>
      <c r="L14" s="63"/>
      <c r="M14" s="63"/>
      <c r="N14" s="66"/>
      <c r="O14" s="67"/>
    </row>
    <row r="15" spans="1:15" ht="23.45" customHeight="1" x14ac:dyDescent="0.25">
      <c r="A15" s="69" t="s">
        <v>17</v>
      </c>
      <c r="B15" s="317"/>
      <c r="C15" s="317"/>
      <c r="D15" s="61"/>
      <c r="E15" s="61"/>
      <c r="F15" s="317">
        <v>487698</v>
      </c>
      <c r="G15" s="317">
        <f t="shared" si="3"/>
        <v>3528313.9699999997</v>
      </c>
      <c r="H15" s="61">
        <v>12140</v>
      </c>
      <c r="I15" s="61">
        <f t="shared" si="4"/>
        <v>87438</v>
      </c>
      <c r="J15" s="318"/>
      <c r="K15" s="318"/>
      <c r="L15" s="63"/>
      <c r="M15" s="63"/>
      <c r="N15" s="66"/>
      <c r="O15" s="67"/>
    </row>
    <row r="16" spans="1:15" ht="23.45" customHeight="1" x14ac:dyDescent="0.25">
      <c r="A16" s="69" t="s">
        <v>18</v>
      </c>
      <c r="B16" s="317"/>
      <c r="C16" s="317"/>
      <c r="D16" s="61"/>
      <c r="E16" s="61"/>
      <c r="F16" s="317">
        <v>267945</v>
      </c>
      <c r="G16" s="317">
        <f t="shared" si="3"/>
        <v>3796258.9699999997</v>
      </c>
      <c r="H16" s="61">
        <v>6700</v>
      </c>
      <c r="I16" s="61">
        <f t="shared" si="4"/>
        <v>94138</v>
      </c>
      <c r="J16" s="318"/>
      <c r="K16" s="318"/>
      <c r="L16" s="63"/>
      <c r="M16" s="63"/>
      <c r="N16" s="66"/>
      <c r="O16" s="67"/>
    </row>
    <row r="17" spans="1:1" x14ac:dyDescent="0.2">
      <c r="A17" s="71"/>
    </row>
  </sheetData>
  <mergeCells count="4">
    <mergeCell ref="B3:E3"/>
    <mergeCell ref="F3:I3"/>
    <mergeCell ref="J3:M3"/>
    <mergeCell ref="N3:O3"/>
  </mergeCells>
  <pageMargins left="0.27559055118110237" right="0.15748031496062992" top="0.74803149606299213" bottom="0.74803149606299213" header="0.31496062992125984" footer="0.31496062992125984"/>
  <pageSetup paperSize="9" scale="90" orientation="landscape" r:id="rId1"/>
  <headerFooter>
    <oddHeader>&amp;C&amp;"-,Bold"&amp;14Forest Roads Grants Paid    2020 - 2019</oddHeader>
    <oddFooter>&amp;L&amp;"-,Bold"&amp;14Forestry Division&amp;C&amp;"-,Bold"&amp;14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zoomScale="90" zoomScaleNormal="90" workbookViewId="0">
      <selection activeCell="B10" sqref="B10"/>
    </sheetView>
  </sheetViews>
  <sheetFormatPr defaultRowHeight="15" x14ac:dyDescent="0.2"/>
  <cols>
    <col min="1" max="1" width="9.140625" style="3"/>
    <col min="2" max="2" width="10.7109375" style="3" bestFit="1" customWidth="1"/>
    <col min="3" max="3" width="9.140625" style="3"/>
    <col min="4" max="4" width="10" style="4" customWidth="1"/>
    <col min="5" max="5" width="11" style="4" bestFit="1" customWidth="1"/>
    <col min="6" max="6" width="10.7109375" style="3" bestFit="1" customWidth="1"/>
    <col min="7" max="9" width="9.140625" style="3"/>
    <col min="10" max="11" width="8.28515625" style="3" bestFit="1" customWidth="1"/>
    <col min="12" max="12" width="8.42578125" style="3" bestFit="1" customWidth="1"/>
    <col min="13" max="13" width="9.140625" style="3"/>
    <col min="14" max="14" width="8.28515625" style="3" bestFit="1" customWidth="1"/>
    <col min="15" max="16384" width="9.140625" style="3"/>
  </cols>
  <sheetData>
    <row r="1" spans="1:15" s="112" customFormat="1" ht="15" customHeight="1" x14ac:dyDescent="0.25">
      <c r="A1" s="290" t="s">
        <v>72</v>
      </c>
      <c r="B1" s="110"/>
      <c r="C1" s="110"/>
      <c r="D1" s="111"/>
      <c r="E1" s="111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116" customFormat="1" ht="15" customHeight="1" x14ac:dyDescent="0.25">
      <c r="A2" s="113" t="s">
        <v>23</v>
      </c>
      <c r="B2" s="114"/>
      <c r="C2" s="114"/>
      <c r="D2" s="115"/>
      <c r="E2" s="115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5.75" x14ac:dyDescent="0.25">
      <c r="A3" s="84"/>
      <c r="B3" s="337">
        <v>2020</v>
      </c>
      <c r="C3" s="337"/>
      <c r="D3" s="337"/>
      <c r="E3" s="337"/>
      <c r="F3" s="337">
        <v>2019</v>
      </c>
      <c r="G3" s="337"/>
      <c r="H3" s="337"/>
      <c r="I3" s="337"/>
      <c r="J3" s="338" t="s">
        <v>2</v>
      </c>
      <c r="K3" s="338"/>
      <c r="L3" s="338"/>
      <c r="M3" s="338"/>
      <c r="N3" s="338" t="s">
        <v>3</v>
      </c>
      <c r="O3" s="338"/>
    </row>
    <row r="4" spans="1:15" ht="15.75" x14ac:dyDescent="0.25">
      <c r="A4" s="85" t="s">
        <v>24</v>
      </c>
      <c r="B4" s="86" t="s">
        <v>25</v>
      </c>
      <c r="C4" s="86" t="s">
        <v>5</v>
      </c>
      <c r="D4" s="87" t="s">
        <v>6</v>
      </c>
      <c r="E4" s="87" t="s">
        <v>5</v>
      </c>
      <c r="F4" s="86" t="s">
        <v>25</v>
      </c>
      <c r="G4" s="86" t="s">
        <v>5</v>
      </c>
      <c r="H4" s="87" t="s">
        <v>6</v>
      </c>
      <c r="I4" s="87" t="s">
        <v>5</v>
      </c>
      <c r="J4" s="86" t="s">
        <v>25</v>
      </c>
      <c r="K4" s="86" t="s">
        <v>5</v>
      </c>
      <c r="L4" s="88" t="s">
        <v>6</v>
      </c>
      <c r="M4" s="88" t="s">
        <v>5</v>
      </c>
      <c r="N4" s="86" t="s">
        <v>25</v>
      </c>
      <c r="O4" s="89" t="s">
        <v>6</v>
      </c>
    </row>
    <row r="5" spans="1:15" ht="15.75" x14ac:dyDescent="0.25">
      <c r="A5" s="90" t="s">
        <v>7</v>
      </c>
      <c r="B5" s="91">
        <v>107</v>
      </c>
      <c r="C5" s="92">
        <f>B5</f>
        <v>107</v>
      </c>
      <c r="D5" s="93">
        <v>570.59</v>
      </c>
      <c r="E5" s="93">
        <f>D5</f>
        <v>570.59</v>
      </c>
      <c r="F5" s="91">
        <v>96</v>
      </c>
      <c r="G5" s="92">
        <f>F5</f>
        <v>96</v>
      </c>
      <c r="H5" s="93">
        <v>659.06</v>
      </c>
      <c r="I5" s="93">
        <f>H5</f>
        <v>659.06</v>
      </c>
      <c r="J5" s="94">
        <f t="shared" ref="J5:M5" si="0">B5-F5</f>
        <v>11</v>
      </c>
      <c r="K5" s="94">
        <f t="shared" si="0"/>
        <v>11</v>
      </c>
      <c r="L5" s="95">
        <f t="shared" si="0"/>
        <v>-88.469999999999914</v>
      </c>
      <c r="M5" s="95">
        <f t="shared" si="0"/>
        <v>-88.469999999999914</v>
      </c>
      <c r="N5" s="320">
        <f t="shared" ref="N5" si="1">K5/G5</f>
        <v>0.11458333333333333</v>
      </c>
      <c r="O5" s="97">
        <f t="shared" ref="O5" si="2">M5/I5</f>
        <v>-0.13423664006312008</v>
      </c>
    </row>
    <row r="6" spans="1:15" ht="15.75" x14ac:dyDescent="0.25">
      <c r="A6" s="90" t="s">
        <v>8</v>
      </c>
      <c r="B6" s="91">
        <v>90</v>
      </c>
      <c r="C6" s="92">
        <f>B6+C5</f>
        <v>197</v>
      </c>
      <c r="D6" s="93">
        <v>875.17</v>
      </c>
      <c r="E6" s="93">
        <f>D6+E5</f>
        <v>1445.76</v>
      </c>
      <c r="F6" s="91">
        <v>92</v>
      </c>
      <c r="G6" s="92">
        <f t="shared" ref="G6:G16" si="3">F6+G5</f>
        <v>188</v>
      </c>
      <c r="H6" s="93">
        <v>660.02</v>
      </c>
      <c r="I6" s="93">
        <f t="shared" ref="I6:I16" si="4">H6+I5</f>
        <v>1319.08</v>
      </c>
      <c r="J6" s="94">
        <f t="shared" ref="J6" si="5">B6-F6</f>
        <v>-2</v>
      </c>
      <c r="K6" s="94">
        <f t="shared" ref="K6" si="6">C6-G6</f>
        <v>9</v>
      </c>
      <c r="L6" s="95">
        <f t="shared" ref="L6" si="7">D6-H6</f>
        <v>215.14999999999998</v>
      </c>
      <c r="M6" s="95">
        <f t="shared" ref="M6" si="8">E6-I6</f>
        <v>126.68000000000006</v>
      </c>
      <c r="N6" s="320">
        <f t="shared" ref="N6" si="9">K6/G6</f>
        <v>4.7872340425531915E-2</v>
      </c>
      <c r="O6" s="322">
        <f t="shared" ref="O6" si="10">M6/I6</f>
        <v>9.6036631591715493E-2</v>
      </c>
    </row>
    <row r="7" spans="1:15" ht="15.75" x14ac:dyDescent="0.25">
      <c r="A7" s="90" t="s">
        <v>9</v>
      </c>
      <c r="B7" s="91">
        <v>61</v>
      </c>
      <c r="C7" s="92">
        <f>B7+C6</f>
        <v>258</v>
      </c>
      <c r="D7" s="93">
        <v>637.62</v>
      </c>
      <c r="E7" s="93">
        <f>D7+E6</f>
        <v>2083.38</v>
      </c>
      <c r="F7" s="91">
        <v>98</v>
      </c>
      <c r="G7" s="92">
        <f t="shared" si="3"/>
        <v>286</v>
      </c>
      <c r="H7" s="93">
        <v>726.04</v>
      </c>
      <c r="I7" s="93">
        <f t="shared" si="4"/>
        <v>2045.12</v>
      </c>
      <c r="J7" s="94">
        <f t="shared" ref="J7" si="11">B7-F7</f>
        <v>-37</v>
      </c>
      <c r="K7" s="94">
        <f t="shared" ref="K7" si="12">C7-G7</f>
        <v>-28</v>
      </c>
      <c r="L7" s="95">
        <f t="shared" ref="L7" si="13">D7-H7</f>
        <v>-88.419999999999959</v>
      </c>
      <c r="M7" s="95">
        <f t="shared" ref="M7" si="14">E7-I7</f>
        <v>38.260000000000218</v>
      </c>
      <c r="N7" s="96">
        <f t="shared" ref="N7" si="15">K7/G7</f>
        <v>-9.7902097902097904E-2</v>
      </c>
      <c r="O7" s="322">
        <f t="shared" ref="O7" si="16">M7/I7</f>
        <v>1.8707948677828302E-2</v>
      </c>
    </row>
    <row r="8" spans="1:15" ht="15.75" x14ac:dyDescent="0.25">
      <c r="A8" s="90" t="s">
        <v>10</v>
      </c>
      <c r="B8" s="91">
        <v>74</v>
      </c>
      <c r="C8" s="92">
        <f>B8+C7</f>
        <v>332</v>
      </c>
      <c r="D8" s="93">
        <v>625.36</v>
      </c>
      <c r="E8" s="93">
        <f>D8+E7</f>
        <v>2708.7400000000002</v>
      </c>
      <c r="F8" s="91">
        <v>67</v>
      </c>
      <c r="G8" s="92">
        <f t="shared" si="3"/>
        <v>353</v>
      </c>
      <c r="H8" s="93">
        <v>465.1</v>
      </c>
      <c r="I8" s="93">
        <f t="shared" si="4"/>
        <v>2510.2199999999998</v>
      </c>
      <c r="J8" s="94">
        <f t="shared" ref="J8" si="17">B8-F8</f>
        <v>7</v>
      </c>
      <c r="K8" s="94">
        <f t="shared" ref="K8" si="18">C8-G8</f>
        <v>-21</v>
      </c>
      <c r="L8" s="95">
        <f t="shared" ref="L8" si="19">D8-H8</f>
        <v>160.26</v>
      </c>
      <c r="M8" s="95">
        <f t="shared" ref="M8" si="20">E8-I8</f>
        <v>198.52000000000044</v>
      </c>
      <c r="N8" s="96">
        <f t="shared" ref="N8" si="21">K8/G8</f>
        <v>-5.9490084985835696E-2</v>
      </c>
      <c r="O8" s="322">
        <f t="shared" ref="O8" si="22">M8/I8</f>
        <v>7.908470173928997E-2</v>
      </c>
    </row>
    <row r="9" spans="1:15" ht="15.75" x14ac:dyDescent="0.25">
      <c r="A9" s="90" t="s">
        <v>11</v>
      </c>
      <c r="B9" s="91">
        <v>68</v>
      </c>
      <c r="C9" s="92">
        <f>B9+C8</f>
        <v>400</v>
      </c>
      <c r="D9" s="93">
        <v>585.35</v>
      </c>
      <c r="E9" s="93">
        <f>D9+E8</f>
        <v>3294.09</v>
      </c>
      <c r="F9" s="91">
        <v>56</v>
      </c>
      <c r="G9" s="92">
        <f t="shared" si="3"/>
        <v>409</v>
      </c>
      <c r="H9" s="93">
        <v>568.66999999999996</v>
      </c>
      <c r="I9" s="93">
        <f t="shared" si="4"/>
        <v>3078.89</v>
      </c>
      <c r="J9" s="94">
        <f t="shared" ref="J9" si="23">B9-F9</f>
        <v>12</v>
      </c>
      <c r="K9" s="94">
        <f t="shared" ref="K9" si="24">C9-G9</f>
        <v>-9</v>
      </c>
      <c r="L9" s="95">
        <f t="shared" ref="L9" si="25">D9-H9</f>
        <v>16.680000000000064</v>
      </c>
      <c r="M9" s="95">
        <f t="shared" ref="M9" si="26">E9-I9</f>
        <v>215.20000000000027</v>
      </c>
      <c r="N9" s="96">
        <f t="shared" ref="N9" si="27">K9/G9</f>
        <v>-2.2004889975550123E-2</v>
      </c>
      <c r="O9" s="322">
        <f t="shared" ref="O9" si="28">M9/I9</f>
        <v>6.9895319417062729E-2</v>
      </c>
    </row>
    <row r="10" spans="1:15" ht="15.75" x14ac:dyDescent="0.25">
      <c r="A10" s="90" t="s">
        <v>12</v>
      </c>
      <c r="B10" s="91"/>
      <c r="C10" s="92"/>
      <c r="D10" s="93"/>
      <c r="E10" s="93"/>
      <c r="F10" s="91">
        <v>72</v>
      </c>
      <c r="G10" s="92">
        <f t="shared" si="3"/>
        <v>481</v>
      </c>
      <c r="H10" s="93">
        <v>582.58000000000004</v>
      </c>
      <c r="I10" s="93">
        <f t="shared" si="4"/>
        <v>3661.47</v>
      </c>
      <c r="J10" s="94"/>
      <c r="K10" s="94"/>
      <c r="L10" s="95"/>
      <c r="M10" s="95"/>
      <c r="N10" s="96"/>
      <c r="O10" s="97"/>
    </row>
    <row r="11" spans="1:15" ht="15.75" x14ac:dyDescent="0.25">
      <c r="A11" s="90" t="s">
        <v>13</v>
      </c>
      <c r="B11" s="91"/>
      <c r="C11" s="92"/>
      <c r="D11" s="93"/>
      <c r="E11" s="93"/>
      <c r="F11" s="91">
        <v>85</v>
      </c>
      <c r="G11" s="92">
        <f t="shared" si="3"/>
        <v>566</v>
      </c>
      <c r="H11" s="93">
        <v>748.42</v>
      </c>
      <c r="I11" s="93">
        <f t="shared" si="4"/>
        <v>4409.8899999999994</v>
      </c>
      <c r="J11" s="94"/>
      <c r="K11" s="94"/>
      <c r="L11" s="95"/>
      <c r="M11" s="95"/>
      <c r="N11" s="96"/>
      <c r="O11" s="97"/>
    </row>
    <row r="12" spans="1:15" ht="15.75" x14ac:dyDescent="0.25">
      <c r="A12" s="90" t="s">
        <v>14</v>
      </c>
      <c r="B12" s="91"/>
      <c r="C12" s="92"/>
      <c r="D12" s="93"/>
      <c r="E12" s="93"/>
      <c r="F12" s="91">
        <v>79</v>
      </c>
      <c r="G12" s="92">
        <f t="shared" si="3"/>
        <v>645</v>
      </c>
      <c r="H12" s="93">
        <v>640.48</v>
      </c>
      <c r="I12" s="93">
        <f t="shared" si="4"/>
        <v>5050.369999999999</v>
      </c>
      <c r="J12" s="94"/>
      <c r="K12" s="94"/>
      <c r="L12" s="95"/>
      <c r="M12" s="95"/>
      <c r="N12" s="96"/>
      <c r="O12" s="97"/>
    </row>
    <row r="13" spans="1:15" ht="15.75" x14ac:dyDescent="0.25">
      <c r="A13" s="90" t="s">
        <v>15</v>
      </c>
      <c r="B13" s="91"/>
      <c r="C13" s="92"/>
      <c r="D13" s="93"/>
      <c r="E13" s="93"/>
      <c r="F13" s="91">
        <v>90</v>
      </c>
      <c r="G13" s="92">
        <f t="shared" si="3"/>
        <v>735</v>
      </c>
      <c r="H13" s="93">
        <v>670.64</v>
      </c>
      <c r="I13" s="93">
        <f t="shared" si="4"/>
        <v>5721.0099999999993</v>
      </c>
      <c r="J13" s="94"/>
      <c r="K13" s="94"/>
      <c r="L13" s="95"/>
      <c r="M13" s="95"/>
      <c r="N13" s="96"/>
      <c r="O13" s="97"/>
    </row>
    <row r="14" spans="1:15" ht="15.75" x14ac:dyDescent="0.25">
      <c r="A14" s="90" t="s">
        <v>16</v>
      </c>
      <c r="B14" s="91"/>
      <c r="C14" s="92"/>
      <c r="D14" s="93"/>
      <c r="E14" s="93"/>
      <c r="F14" s="91">
        <v>103</v>
      </c>
      <c r="G14" s="92">
        <f t="shared" si="3"/>
        <v>838</v>
      </c>
      <c r="H14" s="93">
        <v>847.68</v>
      </c>
      <c r="I14" s="93">
        <f t="shared" si="4"/>
        <v>6568.69</v>
      </c>
      <c r="J14" s="94"/>
      <c r="K14" s="94"/>
      <c r="L14" s="95"/>
      <c r="M14" s="95"/>
      <c r="N14" s="96"/>
      <c r="O14" s="97"/>
    </row>
    <row r="15" spans="1:15" ht="15.75" x14ac:dyDescent="0.25">
      <c r="A15" s="90" t="s">
        <v>17</v>
      </c>
      <c r="B15" s="91"/>
      <c r="C15" s="92"/>
      <c r="D15" s="93"/>
      <c r="E15" s="93"/>
      <c r="F15" s="91">
        <v>96</v>
      </c>
      <c r="G15" s="92">
        <f t="shared" si="3"/>
        <v>934</v>
      </c>
      <c r="H15" s="93">
        <v>629.47</v>
      </c>
      <c r="I15" s="93">
        <f t="shared" si="4"/>
        <v>7198.16</v>
      </c>
      <c r="J15" s="94"/>
      <c r="K15" s="94"/>
      <c r="L15" s="95"/>
      <c r="M15" s="95"/>
      <c r="N15" s="96"/>
      <c r="O15" s="97"/>
    </row>
    <row r="16" spans="1:15" ht="15.75" x14ac:dyDescent="0.25">
      <c r="A16" s="90" t="s">
        <v>18</v>
      </c>
      <c r="B16" s="91"/>
      <c r="C16" s="92"/>
      <c r="D16" s="93"/>
      <c r="E16" s="93"/>
      <c r="F16" s="91">
        <v>71</v>
      </c>
      <c r="G16" s="92">
        <f t="shared" si="3"/>
        <v>1005</v>
      </c>
      <c r="H16" s="93">
        <v>558.1</v>
      </c>
      <c r="I16" s="93">
        <f t="shared" si="4"/>
        <v>7756.26</v>
      </c>
      <c r="J16" s="94"/>
      <c r="K16" s="94"/>
      <c r="L16" s="95"/>
      <c r="M16" s="95"/>
      <c r="N16" s="96"/>
      <c r="O16" s="97"/>
    </row>
    <row r="17" spans="1:15" ht="15" customHeight="1" x14ac:dyDescent="0.25">
      <c r="A17" s="98"/>
      <c r="B17" s="99" t="s">
        <v>26</v>
      </c>
      <c r="C17" s="100">
        <f>E9/C9</f>
        <v>8.2352249999999998</v>
      </c>
      <c r="D17" s="101"/>
      <c r="E17" s="101"/>
      <c r="F17" s="99" t="s">
        <v>26</v>
      </c>
      <c r="G17" s="100">
        <f>I16/G16</f>
        <v>7.7176716417910454</v>
      </c>
      <c r="H17" s="102"/>
      <c r="I17" s="103"/>
      <c r="J17" s="103"/>
      <c r="K17" s="103"/>
      <c r="L17" s="104"/>
      <c r="M17" s="103"/>
      <c r="N17" s="105"/>
      <c r="O17" s="105"/>
    </row>
    <row r="18" spans="1:15" s="295" customFormat="1" ht="15" customHeight="1" x14ac:dyDescent="0.25">
      <c r="A18" s="291" t="s">
        <v>27</v>
      </c>
      <c r="B18" s="292"/>
      <c r="C18" s="292"/>
      <c r="D18" s="293"/>
      <c r="E18" s="293"/>
      <c r="F18" s="292"/>
      <c r="G18" s="292"/>
      <c r="H18" s="292"/>
      <c r="I18" s="292"/>
      <c r="J18" s="292"/>
      <c r="K18" s="294"/>
      <c r="L18" s="294"/>
      <c r="M18" s="294"/>
      <c r="N18" s="294"/>
      <c r="O18" s="294"/>
    </row>
    <row r="19" spans="1:15" s="116" customFormat="1" ht="12.75" x14ac:dyDescent="0.25">
      <c r="A19" s="113" t="s">
        <v>28</v>
      </c>
      <c r="B19" s="114"/>
      <c r="C19" s="114"/>
      <c r="D19" s="115"/>
      <c r="E19" s="115"/>
      <c r="F19" s="114"/>
      <c r="G19" s="114"/>
      <c r="H19" s="114"/>
      <c r="I19" s="114"/>
      <c r="J19" s="114"/>
      <c r="K19" s="114"/>
      <c r="L19" s="114"/>
      <c r="M19" s="114"/>
      <c r="N19" s="114"/>
      <c r="O19" s="114"/>
    </row>
    <row r="20" spans="1:15" ht="15.75" x14ac:dyDescent="0.25">
      <c r="A20" s="106"/>
      <c r="B20" s="337">
        <v>2020</v>
      </c>
      <c r="C20" s="337"/>
      <c r="D20" s="337"/>
      <c r="E20" s="337"/>
      <c r="F20" s="337">
        <v>2019</v>
      </c>
      <c r="G20" s="337"/>
      <c r="H20" s="337"/>
      <c r="I20" s="337"/>
      <c r="J20" s="338" t="s">
        <v>2</v>
      </c>
      <c r="K20" s="338"/>
      <c r="L20" s="338"/>
      <c r="M20" s="338"/>
      <c r="N20" s="338" t="s">
        <v>3</v>
      </c>
      <c r="O20" s="338"/>
    </row>
    <row r="21" spans="1:15" ht="15.75" x14ac:dyDescent="0.25">
      <c r="A21" s="86"/>
      <c r="B21" s="86" t="s">
        <v>25</v>
      </c>
      <c r="C21" s="86" t="s">
        <v>5</v>
      </c>
      <c r="D21" s="87" t="s">
        <v>6</v>
      </c>
      <c r="E21" s="87" t="s">
        <v>5</v>
      </c>
      <c r="F21" s="86" t="s">
        <v>25</v>
      </c>
      <c r="G21" s="86" t="s">
        <v>5</v>
      </c>
      <c r="H21" s="87" t="s">
        <v>6</v>
      </c>
      <c r="I21" s="87" t="s">
        <v>5</v>
      </c>
      <c r="J21" s="86" t="s">
        <v>25</v>
      </c>
      <c r="K21" s="86" t="s">
        <v>5</v>
      </c>
      <c r="L21" s="88" t="s">
        <v>6</v>
      </c>
      <c r="M21" s="88" t="s">
        <v>5</v>
      </c>
      <c r="N21" s="86" t="s">
        <v>25</v>
      </c>
      <c r="O21" s="89" t="s">
        <v>6</v>
      </c>
    </row>
    <row r="22" spans="1:15" ht="15.75" x14ac:dyDescent="0.25">
      <c r="A22" s="90" t="s">
        <v>7</v>
      </c>
      <c r="B22" s="91">
        <v>41</v>
      </c>
      <c r="C22" s="92">
        <f>B22</f>
        <v>41</v>
      </c>
      <c r="D22" s="93">
        <v>270.33999999999997</v>
      </c>
      <c r="E22" s="93">
        <f>D22</f>
        <v>270.33999999999997</v>
      </c>
      <c r="F22" s="91">
        <v>63</v>
      </c>
      <c r="G22" s="92">
        <f>F22</f>
        <v>63</v>
      </c>
      <c r="H22" s="93">
        <v>430.08</v>
      </c>
      <c r="I22" s="93">
        <f>H22</f>
        <v>430.08</v>
      </c>
      <c r="J22" s="94">
        <f t="shared" ref="J22:M22" si="29">B22-F22</f>
        <v>-22</v>
      </c>
      <c r="K22" s="94">
        <f t="shared" si="29"/>
        <v>-22</v>
      </c>
      <c r="L22" s="95">
        <f t="shared" si="29"/>
        <v>-159.74</v>
      </c>
      <c r="M22" s="95">
        <f t="shared" si="29"/>
        <v>-159.74</v>
      </c>
      <c r="N22" s="96">
        <f t="shared" ref="N22" si="30">K22/G22</f>
        <v>-0.34920634920634919</v>
      </c>
      <c r="O22" s="97">
        <f t="shared" ref="O22" si="31">M22/I22</f>
        <v>-0.37141927083333337</v>
      </c>
    </row>
    <row r="23" spans="1:15" ht="15.75" x14ac:dyDescent="0.25">
      <c r="A23" s="90" t="s">
        <v>8</v>
      </c>
      <c r="B23" s="91">
        <v>58</v>
      </c>
      <c r="C23" s="92">
        <f>B23+C22</f>
        <v>99</v>
      </c>
      <c r="D23" s="93">
        <v>518.87</v>
      </c>
      <c r="E23" s="93">
        <f>D23+E22</f>
        <v>789.21</v>
      </c>
      <c r="F23" s="91">
        <v>78</v>
      </c>
      <c r="G23" s="92">
        <f t="shared" ref="G23:G33" si="32">F23+G22</f>
        <v>141</v>
      </c>
      <c r="H23" s="93">
        <v>555.17999999999995</v>
      </c>
      <c r="I23" s="93">
        <f t="shared" ref="I23:I33" si="33">H23+I22</f>
        <v>985.26</v>
      </c>
      <c r="J23" s="94">
        <f t="shared" ref="J23" si="34">B23-F23</f>
        <v>-20</v>
      </c>
      <c r="K23" s="94">
        <f t="shared" ref="K23" si="35">C23-G23</f>
        <v>-42</v>
      </c>
      <c r="L23" s="95">
        <f t="shared" ref="L23" si="36">D23-H23</f>
        <v>-36.309999999999945</v>
      </c>
      <c r="M23" s="95">
        <f t="shared" ref="M23" si="37">E23-I23</f>
        <v>-196.04999999999995</v>
      </c>
      <c r="N23" s="96">
        <f t="shared" ref="N23" si="38">K23/G23</f>
        <v>-0.2978723404255319</v>
      </c>
      <c r="O23" s="97">
        <f t="shared" ref="O23" si="39">M23/I23</f>
        <v>-0.19898300956092804</v>
      </c>
    </row>
    <row r="24" spans="1:15" ht="15.75" x14ac:dyDescent="0.25">
      <c r="A24" s="90" t="s">
        <v>9</v>
      </c>
      <c r="B24" s="91">
        <v>56</v>
      </c>
      <c r="C24" s="92">
        <f>B24+C23</f>
        <v>155</v>
      </c>
      <c r="D24" s="93">
        <v>296.89</v>
      </c>
      <c r="E24" s="93">
        <f>D24+E23</f>
        <v>1086.0999999999999</v>
      </c>
      <c r="F24" s="91">
        <v>69</v>
      </c>
      <c r="G24" s="92">
        <f t="shared" si="32"/>
        <v>210</v>
      </c>
      <c r="H24" s="93">
        <v>459.22</v>
      </c>
      <c r="I24" s="93">
        <f t="shared" si="33"/>
        <v>1444.48</v>
      </c>
      <c r="J24" s="94">
        <f t="shared" ref="J24" si="40">B24-F24</f>
        <v>-13</v>
      </c>
      <c r="K24" s="94">
        <f t="shared" ref="K24" si="41">C24-G24</f>
        <v>-55</v>
      </c>
      <c r="L24" s="95">
        <f t="shared" ref="L24" si="42">D24-H24</f>
        <v>-162.33000000000004</v>
      </c>
      <c r="M24" s="95">
        <f t="shared" ref="M24" si="43">E24-I24</f>
        <v>-358.38000000000011</v>
      </c>
      <c r="N24" s="96">
        <f t="shared" ref="N24" si="44">K24/G24</f>
        <v>-0.26190476190476192</v>
      </c>
      <c r="O24" s="97">
        <f t="shared" ref="O24" si="45">M24/I24</f>
        <v>-0.24810312361541878</v>
      </c>
    </row>
    <row r="25" spans="1:15" ht="15.75" x14ac:dyDescent="0.25">
      <c r="A25" s="90" t="s">
        <v>10</v>
      </c>
      <c r="B25" s="91">
        <v>69</v>
      </c>
      <c r="C25" s="92">
        <f>B25+C24</f>
        <v>224</v>
      </c>
      <c r="D25" s="93">
        <v>565.76</v>
      </c>
      <c r="E25" s="93">
        <f>D25+E24</f>
        <v>1651.86</v>
      </c>
      <c r="F25" s="91">
        <v>87</v>
      </c>
      <c r="G25" s="92">
        <f t="shared" si="32"/>
        <v>297</v>
      </c>
      <c r="H25" s="93">
        <v>687.65</v>
      </c>
      <c r="I25" s="93">
        <f t="shared" si="33"/>
        <v>2132.13</v>
      </c>
      <c r="J25" s="94">
        <f t="shared" ref="J25" si="46">B25-F25</f>
        <v>-18</v>
      </c>
      <c r="K25" s="94">
        <f t="shared" ref="K25" si="47">C25-G25</f>
        <v>-73</v>
      </c>
      <c r="L25" s="95">
        <f t="shared" ref="L25" si="48">D25-H25</f>
        <v>-121.88999999999999</v>
      </c>
      <c r="M25" s="95">
        <f t="shared" ref="M25" si="49">E25-I25</f>
        <v>-480.27000000000021</v>
      </c>
      <c r="N25" s="96">
        <f t="shared" ref="N25" si="50">K25/G25</f>
        <v>-0.24579124579124578</v>
      </c>
      <c r="O25" s="97">
        <f t="shared" ref="O25" si="51">M25/I25</f>
        <v>-0.22525361961981688</v>
      </c>
    </row>
    <row r="26" spans="1:15" ht="15.75" x14ac:dyDescent="0.25">
      <c r="A26" s="90" t="s">
        <v>11</v>
      </c>
      <c r="B26" s="91">
        <v>33</v>
      </c>
      <c r="C26" s="92">
        <f>B26+C25</f>
        <v>257</v>
      </c>
      <c r="D26" s="93">
        <v>301.63</v>
      </c>
      <c r="E26" s="93">
        <f>D26+E25</f>
        <v>1953.4899999999998</v>
      </c>
      <c r="F26" s="91">
        <v>57</v>
      </c>
      <c r="G26" s="92">
        <f t="shared" si="32"/>
        <v>354</v>
      </c>
      <c r="H26" s="93">
        <v>353.31</v>
      </c>
      <c r="I26" s="93">
        <f t="shared" si="33"/>
        <v>2485.44</v>
      </c>
      <c r="J26" s="94">
        <f t="shared" ref="J26" si="52">B26-F26</f>
        <v>-24</v>
      </c>
      <c r="K26" s="94">
        <f t="shared" ref="K26" si="53">C26-G26</f>
        <v>-97</v>
      </c>
      <c r="L26" s="95">
        <f t="shared" ref="L26" si="54">D26-H26</f>
        <v>-51.680000000000007</v>
      </c>
      <c r="M26" s="95">
        <f t="shared" ref="M26" si="55">E26-I26</f>
        <v>-531.95000000000027</v>
      </c>
      <c r="N26" s="96">
        <f t="shared" ref="N26" si="56">K26/G26</f>
        <v>-0.27401129943502822</v>
      </c>
      <c r="O26" s="97">
        <f t="shared" ref="O26" si="57">M26/I26</f>
        <v>-0.21402649027938725</v>
      </c>
    </row>
    <row r="27" spans="1:15" ht="15.75" x14ac:dyDescent="0.25">
      <c r="A27" s="90" t="s">
        <v>12</v>
      </c>
      <c r="B27" s="91"/>
      <c r="C27" s="92"/>
      <c r="D27" s="93"/>
      <c r="E27" s="93"/>
      <c r="F27" s="91">
        <v>32</v>
      </c>
      <c r="G27" s="92">
        <f t="shared" si="32"/>
        <v>386</v>
      </c>
      <c r="H27" s="93">
        <v>207.83</v>
      </c>
      <c r="I27" s="93">
        <f t="shared" si="33"/>
        <v>2693.27</v>
      </c>
      <c r="J27" s="94"/>
      <c r="K27" s="94"/>
      <c r="L27" s="95"/>
      <c r="M27" s="95"/>
      <c r="N27" s="96"/>
      <c r="O27" s="97"/>
    </row>
    <row r="28" spans="1:15" ht="15.75" x14ac:dyDescent="0.25">
      <c r="A28" s="90" t="s">
        <v>13</v>
      </c>
      <c r="B28" s="91"/>
      <c r="C28" s="92"/>
      <c r="D28" s="93"/>
      <c r="E28" s="93"/>
      <c r="F28" s="91">
        <v>30</v>
      </c>
      <c r="G28" s="92">
        <f t="shared" si="32"/>
        <v>416</v>
      </c>
      <c r="H28" s="93">
        <v>299.27</v>
      </c>
      <c r="I28" s="93">
        <f t="shared" si="33"/>
        <v>2992.54</v>
      </c>
      <c r="J28" s="94"/>
      <c r="K28" s="94"/>
      <c r="L28" s="95"/>
      <c r="M28" s="95"/>
      <c r="N28" s="96"/>
      <c r="O28" s="97"/>
    </row>
    <row r="29" spans="1:15" ht="15.75" x14ac:dyDescent="0.25">
      <c r="A29" s="90" t="s">
        <v>14</v>
      </c>
      <c r="B29" s="91"/>
      <c r="C29" s="92"/>
      <c r="D29" s="93"/>
      <c r="E29" s="93"/>
      <c r="F29" s="91">
        <v>60</v>
      </c>
      <c r="G29" s="92">
        <f t="shared" si="32"/>
        <v>476</v>
      </c>
      <c r="H29" s="93">
        <v>447.66</v>
      </c>
      <c r="I29" s="93">
        <f t="shared" si="33"/>
        <v>3440.2</v>
      </c>
      <c r="J29" s="94"/>
      <c r="K29" s="94"/>
      <c r="L29" s="95"/>
      <c r="M29" s="95"/>
      <c r="N29" s="96"/>
      <c r="O29" s="97"/>
    </row>
    <row r="30" spans="1:15" ht="15.75" x14ac:dyDescent="0.25">
      <c r="A30" s="90" t="s">
        <v>15</v>
      </c>
      <c r="B30" s="91"/>
      <c r="C30" s="92"/>
      <c r="D30" s="93"/>
      <c r="E30" s="93"/>
      <c r="F30" s="91">
        <v>22</v>
      </c>
      <c r="G30" s="92">
        <f t="shared" si="32"/>
        <v>498</v>
      </c>
      <c r="H30" s="93">
        <v>181.92</v>
      </c>
      <c r="I30" s="93">
        <f t="shared" si="33"/>
        <v>3622.12</v>
      </c>
      <c r="J30" s="94"/>
      <c r="K30" s="94"/>
      <c r="L30" s="95"/>
      <c r="M30" s="95"/>
      <c r="N30" s="96"/>
      <c r="O30" s="97"/>
    </row>
    <row r="31" spans="1:15" ht="15.75" x14ac:dyDescent="0.25">
      <c r="A31" s="90" t="s">
        <v>16</v>
      </c>
      <c r="B31" s="91"/>
      <c r="C31" s="92"/>
      <c r="D31" s="93"/>
      <c r="E31" s="93"/>
      <c r="F31" s="91">
        <v>42</v>
      </c>
      <c r="G31" s="92">
        <f t="shared" si="32"/>
        <v>540</v>
      </c>
      <c r="H31" s="93">
        <v>358.27</v>
      </c>
      <c r="I31" s="93">
        <f t="shared" si="33"/>
        <v>3980.39</v>
      </c>
      <c r="J31" s="94"/>
      <c r="K31" s="94"/>
      <c r="L31" s="95"/>
      <c r="M31" s="95"/>
      <c r="N31" s="96"/>
      <c r="O31" s="97"/>
    </row>
    <row r="32" spans="1:15" ht="15.75" x14ac:dyDescent="0.25">
      <c r="A32" s="90" t="s">
        <v>17</v>
      </c>
      <c r="B32" s="91"/>
      <c r="C32" s="92"/>
      <c r="D32" s="93"/>
      <c r="E32" s="93"/>
      <c r="F32" s="91">
        <v>26</v>
      </c>
      <c r="G32" s="92">
        <f t="shared" si="32"/>
        <v>566</v>
      </c>
      <c r="H32" s="93">
        <v>189.25</v>
      </c>
      <c r="I32" s="93">
        <f t="shared" si="33"/>
        <v>4169.6399999999994</v>
      </c>
      <c r="J32" s="94"/>
      <c r="K32" s="94"/>
      <c r="L32" s="95"/>
      <c r="M32" s="95"/>
      <c r="N32" s="96"/>
      <c r="O32" s="97"/>
    </row>
    <row r="33" spans="1:15" ht="15.75" x14ac:dyDescent="0.25">
      <c r="A33" s="90" t="s">
        <v>18</v>
      </c>
      <c r="B33" s="91"/>
      <c r="C33" s="92"/>
      <c r="D33" s="93"/>
      <c r="E33" s="93"/>
      <c r="F33" s="91">
        <v>22</v>
      </c>
      <c r="G33" s="92">
        <f t="shared" si="32"/>
        <v>588</v>
      </c>
      <c r="H33" s="93">
        <v>175.95</v>
      </c>
      <c r="I33" s="93">
        <f t="shared" si="33"/>
        <v>4345.5899999999992</v>
      </c>
      <c r="J33" s="94"/>
      <c r="K33" s="94"/>
      <c r="L33" s="95"/>
      <c r="M33" s="95"/>
      <c r="N33" s="96"/>
      <c r="O33" s="97"/>
    </row>
    <row r="34" spans="1:15" ht="15" customHeight="1" x14ac:dyDescent="0.25">
      <c r="A34" s="107"/>
      <c r="B34" s="99" t="s">
        <v>26</v>
      </c>
      <c r="C34" s="100">
        <f>E26/C26</f>
        <v>7.60112840466926</v>
      </c>
      <c r="D34" s="108"/>
      <c r="E34" s="108"/>
      <c r="F34" s="99" t="s">
        <v>26</v>
      </c>
      <c r="G34" s="100">
        <f>I33/G33</f>
        <v>7.3904591836734683</v>
      </c>
    </row>
    <row r="35" spans="1:15" x14ac:dyDescent="0.2">
      <c r="A35" s="109" t="s">
        <v>29</v>
      </c>
      <c r="B35" s="107"/>
      <c r="C35" s="107"/>
      <c r="D35" s="108"/>
      <c r="E35" s="108"/>
      <c r="F35" s="107"/>
      <c r="G35" s="107"/>
    </row>
    <row r="37" spans="1:15" ht="23.25" x14ac:dyDescent="0.35">
      <c r="B37" s="319"/>
    </row>
  </sheetData>
  <mergeCells count="8">
    <mergeCell ref="B3:E3"/>
    <mergeCell ref="F3:I3"/>
    <mergeCell ref="J3:M3"/>
    <mergeCell ref="N3:O3"/>
    <mergeCell ref="B20:E20"/>
    <mergeCell ref="F20:I20"/>
    <mergeCell ref="J20:M20"/>
    <mergeCell ref="N20:O20"/>
  </mergeCells>
  <pageMargins left="0.27559055118110237" right="0.23622047244094491" top="0.35433070866141736" bottom="0.39370078740157483" header="0.15748031496062992" footer="0.15748031496062992"/>
  <pageSetup paperSize="9" orientation="landscape" r:id="rId1"/>
  <headerFooter>
    <oddHeader>&amp;C&amp;"-,Bold"&amp;12Summary Form 1's Received/Approved 2020 - 2019</oddHeader>
    <oddFooter>&amp;L&amp;"-,Bold"&amp;14Forestry Division&amp;C&amp;"-,Bold"&amp;14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9"/>
  <sheetViews>
    <sheetView zoomScale="90" zoomScaleNormal="90" workbookViewId="0">
      <selection activeCell="G27" sqref="G27"/>
    </sheetView>
  </sheetViews>
  <sheetFormatPr defaultRowHeight="15.75" x14ac:dyDescent="0.25"/>
  <cols>
    <col min="1" max="1" width="36" customWidth="1"/>
    <col min="2" max="4" width="10.140625" bestFit="1" customWidth="1"/>
    <col min="5" max="5" width="8.28515625" bestFit="1" customWidth="1"/>
    <col min="6" max="6" width="10.140625" bestFit="1" customWidth="1"/>
    <col min="7" max="10" width="8.28515625" bestFit="1" customWidth="1"/>
    <col min="11" max="11" width="10.140625" bestFit="1" customWidth="1"/>
    <col min="12" max="13" width="8.28515625" bestFit="1" customWidth="1"/>
    <col min="14" max="14" width="13" style="51" bestFit="1" customWidth="1"/>
  </cols>
  <sheetData>
    <row r="1" spans="1:14" s="3" customFormat="1" ht="24" thickBot="1" x14ac:dyDescent="0.4">
      <c r="A1" s="339" t="s">
        <v>78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1"/>
    </row>
    <row r="2" spans="1:14" s="9" customFormat="1" x14ac:dyDescent="0.25">
      <c r="A2" s="6" t="s">
        <v>30</v>
      </c>
      <c r="B2" s="7" t="s">
        <v>31</v>
      </c>
      <c r="C2" s="7" t="s">
        <v>32</v>
      </c>
      <c r="D2" s="7" t="s">
        <v>33</v>
      </c>
      <c r="E2" s="7" t="s">
        <v>34</v>
      </c>
      <c r="F2" s="7" t="s">
        <v>35</v>
      </c>
      <c r="G2" s="7" t="s">
        <v>36</v>
      </c>
      <c r="H2" s="7" t="s">
        <v>37</v>
      </c>
      <c r="I2" s="7" t="s">
        <v>38</v>
      </c>
      <c r="J2" s="7" t="s">
        <v>39</v>
      </c>
      <c r="K2" s="7" t="s">
        <v>40</v>
      </c>
      <c r="L2" s="7" t="s">
        <v>41</v>
      </c>
      <c r="M2" s="7" t="s">
        <v>42</v>
      </c>
      <c r="N2" s="8" t="s">
        <v>43</v>
      </c>
    </row>
    <row r="3" spans="1:14" s="12" customFormat="1" ht="18" customHeight="1" x14ac:dyDescent="0.25">
      <c r="A3" s="10" t="s">
        <v>44</v>
      </c>
      <c r="B3" s="10">
        <v>96</v>
      </c>
      <c r="C3" s="10">
        <v>92</v>
      </c>
      <c r="D3" s="10">
        <v>98</v>
      </c>
      <c r="E3" s="10">
        <v>67</v>
      </c>
      <c r="F3" s="10">
        <v>56</v>
      </c>
      <c r="G3" s="10">
        <v>72</v>
      </c>
      <c r="H3" s="10">
        <v>85</v>
      </c>
      <c r="I3" s="10">
        <v>79</v>
      </c>
      <c r="J3" s="10">
        <v>90</v>
      </c>
      <c r="K3" s="10">
        <v>103</v>
      </c>
      <c r="L3" s="10">
        <v>96</v>
      </c>
      <c r="M3" s="10">
        <v>71</v>
      </c>
      <c r="N3" s="11">
        <f>SUM(B3:M3)</f>
        <v>1005</v>
      </c>
    </row>
    <row r="4" spans="1:14" s="16" customFormat="1" ht="15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4" s="83" customFormat="1" ht="30" customHeight="1" x14ac:dyDescent="0.25">
      <c r="A5" s="128" t="s">
        <v>45</v>
      </c>
      <c r="B5" s="129">
        <v>0</v>
      </c>
      <c r="C5" s="129">
        <v>0</v>
      </c>
      <c r="D5" s="129">
        <v>1</v>
      </c>
      <c r="E5" s="129">
        <v>0</v>
      </c>
      <c r="F5" s="129">
        <v>0</v>
      </c>
      <c r="G5" s="129">
        <v>0</v>
      </c>
      <c r="H5" s="129">
        <v>0</v>
      </c>
      <c r="I5" s="129">
        <v>0</v>
      </c>
      <c r="J5" s="129">
        <v>0</v>
      </c>
      <c r="K5" s="129">
        <v>0</v>
      </c>
      <c r="L5" s="129">
        <v>0</v>
      </c>
      <c r="M5" s="129">
        <v>1</v>
      </c>
      <c r="N5" s="130">
        <f>SUM(B5:M5)</f>
        <v>2</v>
      </c>
    </row>
    <row r="6" spans="1:14" s="118" customFormat="1" ht="15" customHeight="1" x14ac:dyDescent="0.2">
      <c r="A6" s="117" t="s">
        <v>46</v>
      </c>
      <c r="B6" s="117">
        <v>4</v>
      </c>
      <c r="C6" s="117">
        <v>28</v>
      </c>
      <c r="D6" s="117">
        <v>25</v>
      </c>
      <c r="E6" s="117">
        <v>36</v>
      </c>
      <c r="F6" s="117">
        <v>36</v>
      </c>
      <c r="G6" s="117">
        <v>53</v>
      </c>
      <c r="H6" s="117">
        <v>28</v>
      </c>
      <c r="I6" s="117">
        <v>14</v>
      </c>
      <c r="J6" s="117">
        <v>36</v>
      </c>
      <c r="K6" s="117">
        <v>21</v>
      </c>
      <c r="L6" s="117">
        <v>33</v>
      </c>
      <c r="M6" s="117">
        <v>14</v>
      </c>
      <c r="N6" s="125">
        <f>SUM(B6:M6)</f>
        <v>328</v>
      </c>
    </row>
    <row r="7" spans="1:14" s="17" customFormat="1" ht="24.95" customHeight="1" thickBo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s="3" customFormat="1" ht="18.75" thickBot="1" x14ac:dyDescent="0.3">
      <c r="A8" s="342" t="s">
        <v>79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4"/>
    </row>
    <row r="9" spans="1:14" s="9" customFormat="1" x14ac:dyDescent="0.25">
      <c r="A9" s="20" t="s">
        <v>30</v>
      </c>
      <c r="B9" s="8" t="s">
        <v>31</v>
      </c>
      <c r="C9" s="8" t="s">
        <v>32</v>
      </c>
      <c r="D9" s="8" t="s">
        <v>33</v>
      </c>
      <c r="E9" s="8" t="s">
        <v>34</v>
      </c>
      <c r="F9" s="8" t="s">
        <v>35</v>
      </c>
      <c r="G9" s="8" t="s">
        <v>36</v>
      </c>
      <c r="H9" s="8" t="s">
        <v>37</v>
      </c>
      <c r="I9" s="8" t="s">
        <v>38</v>
      </c>
      <c r="J9" s="8" t="s">
        <v>39</v>
      </c>
      <c r="K9" s="8" t="s">
        <v>40</v>
      </c>
      <c r="L9" s="8" t="s">
        <v>41</v>
      </c>
      <c r="M9" s="8" t="s">
        <v>42</v>
      </c>
      <c r="N9" s="8" t="s">
        <v>43</v>
      </c>
    </row>
    <row r="10" spans="1:14" s="22" customFormat="1" ht="18" customHeight="1" x14ac:dyDescent="0.25">
      <c r="A10" s="10" t="s">
        <v>44</v>
      </c>
      <c r="B10" s="21">
        <v>659.06</v>
      </c>
      <c r="C10" s="21">
        <v>660.02</v>
      </c>
      <c r="D10" s="21">
        <v>726.04</v>
      </c>
      <c r="E10" s="21">
        <v>465.1</v>
      </c>
      <c r="F10" s="21">
        <v>568.66999999999996</v>
      </c>
      <c r="G10" s="21">
        <v>582.58000000000004</v>
      </c>
      <c r="H10" s="21">
        <v>748.42</v>
      </c>
      <c r="I10" s="21">
        <v>640.48</v>
      </c>
      <c r="J10" s="21">
        <v>670.64</v>
      </c>
      <c r="K10" s="21">
        <v>847.68</v>
      </c>
      <c r="L10" s="21">
        <v>629.47</v>
      </c>
      <c r="M10" s="21">
        <v>558.1</v>
      </c>
      <c r="N10" s="21">
        <f>SUM(B10:M10)</f>
        <v>7756.26</v>
      </c>
    </row>
    <row r="11" spans="1:14" s="26" customFormat="1" ht="15" x14ac:dyDescent="0.2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4" s="132" customFormat="1" ht="30" customHeight="1" x14ac:dyDescent="0.25">
      <c r="A12" s="131" t="s">
        <v>45</v>
      </c>
      <c r="B12" s="312">
        <v>0</v>
      </c>
      <c r="C12" s="312">
        <v>0</v>
      </c>
      <c r="D12" s="312">
        <v>10.3</v>
      </c>
      <c r="E12" s="312">
        <v>0</v>
      </c>
      <c r="F12" s="312">
        <v>0</v>
      </c>
      <c r="G12" s="312">
        <v>0</v>
      </c>
      <c r="H12" s="312">
        <v>0</v>
      </c>
      <c r="I12" s="312">
        <v>0</v>
      </c>
      <c r="J12" s="312">
        <v>0</v>
      </c>
      <c r="K12" s="312">
        <v>0</v>
      </c>
      <c r="L12" s="312">
        <v>0</v>
      </c>
      <c r="M12" s="312">
        <v>0</v>
      </c>
      <c r="N12" s="313">
        <f>SUM(B12:M12)</f>
        <v>10.3</v>
      </c>
    </row>
    <row r="13" spans="1:14" s="120" customFormat="1" ht="15" customHeight="1" x14ac:dyDescent="0.2">
      <c r="A13" s="119" t="s">
        <v>46</v>
      </c>
      <c r="B13" s="119">
        <v>18.14</v>
      </c>
      <c r="C13" s="119">
        <v>121.24</v>
      </c>
      <c r="D13" s="119">
        <v>119.43</v>
      </c>
      <c r="E13" s="119">
        <v>168.45</v>
      </c>
      <c r="F13" s="119">
        <v>162.29</v>
      </c>
      <c r="G13" s="119">
        <v>235.21</v>
      </c>
      <c r="H13" s="119">
        <v>134.34</v>
      </c>
      <c r="I13" s="119">
        <v>119.24</v>
      </c>
      <c r="J13" s="119">
        <v>132.83000000000001</v>
      </c>
      <c r="K13" s="119">
        <v>104.9</v>
      </c>
      <c r="L13" s="119">
        <v>182.02</v>
      </c>
      <c r="M13" s="119">
        <v>50.53</v>
      </c>
      <c r="N13" s="124">
        <f>SUM(B13:M13)</f>
        <v>1548.62</v>
      </c>
    </row>
    <row r="14" spans="1:14" s="3" customFormat="1" ht="15" customHeight="1" thickBo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4" s="29" customFormat="1" ht="24" thickBot="1" x14ac:dyDescent="0.4">
      <c r="A15" s="345" t="s">
        <v>87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7"/>
    </row>
    <row r="16" spans="1:14" s="9" customFormat="1" x14ac:dyDescent="0.25">
      <c r="A16" s="30" t="s">
        <v>30</v>
      </c>
      <c r="B16" s="31" t="s">
        <v>31</v>
      </c>
      <c r="C16" s="31" t="s">
        <v>32</v>
      </c>
      <c r="D16" s="31" t="s">
        <v>33</v>
      </c>
      <c r="E16" s="31" t="s">
        <v>34</v>
      </c>
      <c r="F16" s="31" t="s">
        <v>35</v>
      </c>
      <c r="G16" s="31" t="s">
        <v>36</v>
      </c>
      <c r="H16" s="31" t="s">
        <v>37</v>
      </c>
      <c r="I16" s="31" t="s">
        <v>38</v>
      </c>
      <c r="J16" s="31" t="s">
        <v>39</v>
      </c>
      <c r="K16" s="31" t="s">
        <v>40</v>
      </c>
      <c r="L16" s="31" t="s">
        <v>41</v>
      </c>
      <c r="M16" s="31" t="s">
        <v>42</v>
      </c>
      <c r="N16" s="32" t="s">
        <v>43</v>
      </c>
    </row>
    <row r="17" spans="1:15" s="12" customFormat="1" ht="18" customHeight="1" x14ac:dyDescent="0.25">
      <c r="A17" s="33" t="s">
        <v>44</v>
      </c>
      <c r="B17" s="33">
        <v>107</v>
      </c>
      <c r="C17" s="33">
        <v>90</v>
      </c>
      <c r="D17" s="33">
        <v>61</v>
      </c>
      <c r="E17" s="33">
        <v>74</v>
      </c>
      <c r="F17" s="33">
        <v>68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4">
        <f>SUM(B17:M17)</f>
        <v>400</v>
      </c>
      <c r="O17" s="22"/>
    </row>
    <row r="18" spans="1:15" s="16" customFormat="1" ht="15" x14ac:dyDescent="0.2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 spans="1:15" s="83" customFormat="1" ht="30" customHeight="1" x14ac:dyDescent="0.25">
      <c r="A19" s="133" t="s">
        <v>45</v>
      </c>
      <c r="B19" s="134">
        <v>0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5">
        <f>SUM(B19:M19)</f>
        <v>0</v>
      </c>
    </row>
    <row r="20" spans="1:15" s="118" customFormat="1" ht="15" customHeight="1" x14ac:dyDescent="0.2">
      <c r="A20" s="121" t="s">
        <v>46</v>
      </c>
      <c r="B20" s="121">
        <v>20</v>
      </c>
      <c r="C20" s="121">
        <v>41</v>
      </c>
      <c r="D20" s="121">
        <v>19</v>
      </c>
      <c r="E20" s="121">
        <v>0</v>
      </c>
      <c r="F20" s="121">
        <v>39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6">
        <f>SUM(B20:M20)</f>
        <v>119</v>
      </c>
    </row>
    <row r="21" spans="1:15" s="40" customFormat="1" ht="24.95" customHeight="1" thickBo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5" s="3" customFormat="1" ht="18.75" thickBot="1" x14ac:dyDescent="0.3">
      <c r="A22" s="348" t="s">
        <v>88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50"/>
    </row>
    <row r="23" spans="1:15" s="42" customFormat="1" x14ac:dyDescent="0.25">
      <c r="A23" s="41" t="s">
        <v>30</v>
      </c>
      <c r="B23" s="32" t="s">
        <v>31</v>
      </c>
      <c r="C23" s="32" t="s">
        <v>32</v>
      </c>
      <c r="D23" s="32" t="s">
        <v>33</v>
      </c>
      <c r="E23" s="32" t="s">
        <v>34</v>
      </c>
      <c r="F23" s="32" t="s">
        <v>35</v>
      </c>
      <c r="G23" s="32" t="s">
        <v>36</v>
      </c>
      <c r="H23" s="32" t="s">
        <v>37</v>
      </c>
      <c r="I23" s="32" t="s">
        <v>38</v>
      </c>
      <c r="J23" s="32" t="s">
        <v>39</v>
      </c>
      <c r="K23" s="32" t="s">
        <v>40</v>
      </c>
      <c r="L23" s="32" t="s">
        <v>41</v>
      </c>
      <c r="M23" s="32" t="s">
        <v>42</v>
      </c>
      <c r="N23" s="32" t="s">
        <v>43</v>
      </c>
    </row>
    <row r="24" spans="1:15" s="45" customFormat="1" ht="18" customHeight="1" x14ac:dyDescent="0.25">
      <c r="A24" s="43" t="s">
        <v>44</v>
      </c>
      <c r="B24" s="44">
        <v>570.59</v>
      </c>
      <c r="C24" s="44">
        <v>875.17</v>
      </c>
      <c r="D24" s="44">
        <v>637.62</v>
      </c>
      <c r="E24" s="44">
        <v>625.36</v>
      </c>
      <c r="F24" s="44">
        <v>585.35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f>SUM(B24:M24)</f>
        <v>3294.09</v>
      </c>
    </row>
    <row r="25" spans="1:15" s="49" customFormat="1" ht="15" x14ac:dyDescent="0.2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</row>
    <row r="26" spans="1:15" s="139" customFormat="1" ht="30" customHeight="1" x14ac:dyDescent="0.25">
      <c r="A26" s="136" t="s">
        <v>45</v>
      </c>
      <c r="B26" s="137">
        <v>0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8">
        <f>SUM(B26:M26)</f>
        <v>0</v>
      </c>
    </row>
    <row r="27" spans="1:15" s="123" customFormat="1" ht="15" customHeight="1" x14ac:dyDescent="0.2">
      <c r="A27" s="122" t="s">
        <v>46</v>
      </c>
      <c r="B27" s="122">
        <v>80.84</v>
      </c>
      <c r="C27" s="122">
        <v>245.83</v>
      </c>
      <c r="D27" s="122">
        <v>81.34</v>
      </c>
      <c r="E27" s="122">
        <v>0</v>
      </c>
      <c r="F27" s="122">
        <v>156.97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7">
        <f>SUM(B27:M27)</f>
        <v>564.98</v>
      </c>
    </row>
    <row r="28" spans="1:15" s="50" customFormat="1" ht="15" x14ac:dyDescent="0.2">
      <c r="N28" s="42"/>
    </row>
    <row r="29" spans="1:15" x14ac:dyDescent="0.25">
      <c r="A29" s="296" t="s">
        <v>0</v>
      </c>
    </row>
  </sheetData>
  <mergeCells count="4">
    <mergeCell ref="A1:N1"/>
    <mergeCell ref="A8:N8"/>
    <mergeCell ref="A15:N15"/>
    <mergeCell ref="A22:N22"/>
  </mergeCells>
  <pageMargins left="0.19685039370078741" right="0.19685039370078741" top="0.43307086614173229" bottom="0.74803149606299213" header="0.31496062992125984" footer="0.31496062992125984"/>
  <pageSetup paperSize="9" scale="90" orientation="landscape" r:id="rId1"/>
  <headerFooter>
    <oddFooter>&amp;L&amp;"-,Bold"&amp;14Forestry Division&amp;C&amp;"-,Bold"&amp;14 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9"/>
  <sheetViews>
    <sheetView zoomScale="90" zoomScaleNormal="90" workbookViewId="0">
      <selection activeCell="G17" sqref="G17"/>
    </sheetView>
  </sheetViews>
  <sheetFormatPr defaultRowHeight="15" x14ac:dyDescent="0.2"/>
  <cols>
    <col min="1" max="1" width="28.140625" style="173" customWidth="1"/>
    <col min="2" max="2" width="10.140625" style="3" bestFit="1" customWidth="1"/>
    <col min="3" max="3" width="8.28515625" style="3" bestFit="1" customWidth="1"/>
    <col min="4" max="6" width="10.140625" style="3" bestFit="1" customWidth="1"/>
    <col min="7" max="13" width="8.28515625" style="3" bestFit="1" customWidth="1"/>
    <col min="14" max="14" width="13" style="3" bestFit="1" customWidth="1"/>
    <col min="15" max="16384" width="9.140625" style="3"/>
  </cols>
  <sheetData>
    <row r="1" spans="1:14" s="29" customFormat="1" ht="23.25" x14ac:dyDescent="0.35">
      <c r="A1" s="351" t="s">
        <v>80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3"/>
    </row>
    <row r="2" spans="1:14" ht="15.75" x14ac:dyDescent="0.25">
      <c r="A2" s="163" t="s">
        <v>30</v>
      </c>
      <c r="B2" s="140" t="s">
        <v>31</v>
      </c>
      <c r="C2" s="140" t="s">
        <v>32</v>
      </c>
      <c r="D2" s="140" t="s">
        <v>33</v>
      </c>
      <c r="E2" s="140" t="s">
        <v>34</v>
      </c>
      <c r="F2" s="140" t="s">
        <v>35</v>
      </c>
      <c r="G2" s="140" t="s">
        <v>36</v>
      </c>
      <c r="H2" s="140" t="s">
        <v>37</v>
      </c>
      <c r="I2" s="140" t="s">
        <v>38</v>
      </c>
      <c r="J2" s="140" t="s">
        <v>39</v>
      </c>
      <c r="K2" s="140" t="s">
        <v>40</v>
      </c>
      <c r="L2" s="140" t="s">
        <v>41</v>
      </c>
      <c r="M2" s="140" t="s">
        <v>42</v>
      </c>
      <c r="N2" s="140" t="s">
        <v>43</v>
      </c>
    </row>
    <row r="3" spans="1:14" s="22" customFormat="1" ht="31.5" x14ac:dyDescent="0.25">
      <c r="A3" s="164" t="s">
        <v>44</v>
      </c>
      <c r="B3" s="141">
        <v>63</v>
      </c>
      <c r="C3" s="141">
        <v>78</v>
      </c>
      <c r="D3" s="141">
        <v>69</v>
      </c>
      <c r="E3" s="141">
        <v>87</v>
      </c>
      <c r="F3" s="141">
        <v>57</v>
      </c>
      <c r="G3" s="141">
        <v>32</v>
      </c>
      <c r="H3" s="141">
        <v>30</v>
      </c>
      <c r="I3" s="141">
        <v>60</v>
      </c>
      <c r="J3" s="141">
        <v>22</v>
      </c>
      <c r="K3" s="141">
        <v>42</v>
      </c>
      <c r="L3" s="141">
        <v>26</v>
      </c>
      <c r="M3" s="141">
        <v>22</v>
      </c>
      <c r="N3" s="141">
        <f>SUM(B3:M3)</f>
        <v>588</v>
      </c>
    </row>
    <row r="4" spans="1:14" s="144" customFormat="1" ht="20.100000000000001" customHeight="1" x14ac:dyDescent="0.25">
      <c r="A4" s="165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2"/>
    </row>
    <row r="5" spans="1:14" s="120" customFormat="1" ht="15" customHeight="1" x14ac:dyDescent="0.2">
      <c r="A5" s="174" t="s">
        <v>47</v>
      </c>
      <c r="B5" s="175">
        <v>1</v>
      </c>
      <c r="C5" s="175">
        <v>0</v>
      </c>
      <c r="D5" s="175">
        <v>1</v>
      </c>
      <c r="E5" s="175">
        <v>1</v>
      </c>
      <c r="F5" s="175">
        <v>0</v>
      </c>
      <c r="G5" s="175">
        <v>0</v>
      </c>
      <c r="H5" s="175">
        <v>0</v>
      </c>
      <c r="I5" s="175">
        <v>0</v>
      </c>
      <c r="J5" s="175">
        <v>0</v>
      </c>
      <c r="K5" s="175">
        <v>0</v>
      </c>
      <c r="L5" s="175">
        <v>0</v>
      </c>
      <c r="M5" s="175">
        <v>1</v>
      </c>
      <c r="N5" s="175">
        <f>SUM(B5:M5)</f>
        <v>4</v>
      </c>
    </row>
    <row r="6" spans="1:14" s="120" customFormat="1" ht="15" customHeight="1" x14ac:dyDescent="0.2">
      <c r="A6" s="174" t="s">
        <v>46</v>
      </c>
      <c r="B6" s="175">
        <v>34</v>
      </c>
      <c r="C6" s="175">
        <v>11</v>
      </c>
      <c r="D6" s="175">
        <v>11</v>
      </c>
      <c r="E6" s="175">
        <v>33</v>
      </c>
      <c r="F6" s="175">
        <v>26</v>
      </c>
      <c r="G6" s="175">
        <v>21</v>
      </c>
      <c r="H6" s="175">
        <v>42</v>
      </c>
      <c r="I6" s="175">
        <v>28</v>
      </c>
      <c r="J6" s="175">
        <v>26</v>
      </c>
      <c r="K6" s="175">
        <v>26</v>
      </c>
      <c r="L6" s="175">
        <v>23</v>
      </c>
      <c r="M6" s="175">
        <v>30</v>
      </c>
      <c r="N6" s="175">
        <f>SUM(B6:M6)</f>
        <v>311</v>
      </c>
    </row>
    <row r="7" spans="1:14" s="145" customFormat="1" ht="24.95" customHeight="1" x14ac:dyDescent="0.2">
      <c r="A7" s="314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6"/>
    </row>
    <row r="8" spans="1:14" s="146" customFormat="1" ht="18" x14ac:dyDescent="0.25">
      <c r="A8" s="354" t="s">
        <v>81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6"/>
    </row>
    <row r="9" spans="1:14" s="4" customFormat="1" ht="15.75" x14ac:dyDescent="0.25">
      <c r="A9" s="166" t="s">
        <v>30</v>
      </c>
      <c r="B9" s="147" t="s">
        <v>31</v>
      </c>
      <c r="C9" s="147" t="s">
        <v>32</v>
      </c>
      <c r="D9" s="147" t="s">
        <v>33</v>
      </c>
      <c r="E9" s="147" t="s">
        <v>34</v>
      </c>
      <c r="F9" s="147" t="s">
        <v>35</v>
      </c>
      <c r="G9" s="147" t="s">
        <v>36</v>
      </c>
      <c r="H9" s="147" t="s">
        <v>37</v>
      </c>
      <c r="I9" s="147" t="s">
        <v>38</v>
      </c>
      <c r="J9" s="147" t="s">
        <v>39</v>
      </c>
      <c r="K9" s="147" t="s">
        <v>40</v>
      </c>
      <c r="L9" s="147" t="s">
        <v>41</v>
      </c>
      <c r="M9" s="147" t="s">
        <v>42</v>
      </c>
      <c r="N9" s="147" t="s">
        <v>43</v>
      </c>
    </row>
    <row r="10" spans="1:14" s="149" customFormat="1" ht="31.5" x14ac:dyDescent="0.25">
      <c r="A10" s="164" t="s">
        <v>44</v>
      </c>
      <c r="B10" s="148">
        <v>430.08</v>
      </c>
      <c r="C10" s="148">
        <v>555.17999999999995</v>
      </c>
      <c r="D10" s="148">
        <v>459.22</v>
      </c>
      <c r="E10" s="148">
        <v>687.65</v>
      </c>
      <c r="F10" s="148">
        <v>353.31</v>
      </c>
      <c r="G10" s="148">
        <v>207.83</v>
      </c>
      <c r="H10" s="148">
        <v>299.27</v>
      </c>
      <c r="I10" s="148">
        <v>447.66</v>
      </c>
      <c r="J10" s="148">
        <v>181.92</v>
      </c>
      <c r="K10" s="148">
        <v>358.27</v>
      </c>
      <c r="L10" s="148">
        <v>189.25</v>
      </c>
      <c r="M10" s="148">
        <v>175.95</v>
      </c>
      <c r="N10" s="148">
        <f>SUM(B10:M10)</f>
        <v>4345.5899999999992</v>
      </c>
    </row>
    <row r="11" spans="1:14" s="144" customFormat="1" ht="20.100000000000001" customHeight="1" x14ac:dyDescent="0.25">
      <c r="A11" s="17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48"/>
    </row>
    <row r="12" spans="1:14" s="120" customFormat="1" ht="15" customHeight="1" x14ac:dyDescent="0.2">
      <c r="A12" s="180" t="s">
        <v>47</v>
      </c>
      <c r="B12" s="181">
        <v>2.34</v>
      </c>
      <c r="C12" s="181">
        <v>0</v>
      </c>
      <c r="D12" s="181">
        <v>0.55000000000000004</v>
      </c>
      <c r="E12" s="181">
        <v>1.91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10.3</v>
      </c>
      <c r="N12" s="181">
        <f t="shared" ref="N12:N13" si="0">SUM(B12:M12)</f>
        <v>15.100000000000001</v>
      </c>
    </row>
    <row r="13" spans="1:14" s="120" customFormat="1" ht="15" customHeight="1" x14ac:dyDescent="0.2">
      <c r="A13" s="180" t="s">
        <v>46</v>
      </c>
      <c r="B13" s="181">
        <v>168.72</v>
      </c>
      <c r="C13" s="181">
        <v>51.92</v>
      </c>
      <c r="D13" s="181">
        <v>108.22</v>
      </c>
      <c r="E13" s="181">
        <v>122.57</v>
      </c>
      <c r="F13" s="181">
        <v>109.19</v>
      </c>
      <c r="G13" s="181">
        <v>112.82</v>
      </c>
      <c r="H13" s="181">
        <v>183.01</v>
      </c>
      <c r="I13" s="181">
        <v>175.83</v>
      </c>
      <c r="J13" s="181">
        <v>106.74</v>
      </c>
      <c r="K13" s="181">
        <v>141.61000000000001</v>
      </c>
      <c r="L13" s="181">
        <v>91.87</v>
      </c>
      <c r="M13" s="181">
        <v>157.84</v>
      </c>
      <c r="N13" s="181">
        <f t="shared" si="0"/>
        <v>1530.34</v>
      </c>
    </row>
    <row r="14" spans="1:14" ht="15" customHeight="1" x14ac:dyDescent="0.25">
      <c r="A14" s="167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</row>
    <row r="15" spans="1:14" s="29" customFormat="1" ht="23.25" x14ac:dyDescent="0.35">
      <c r="A15" s="357" t="s">
        <v>89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9"/>
    </row>
    <row r="16" spans="1:14" ht="15.75" x14ac:dyDescent="0.25">
      <c r="A16" s="168" t="s">
        <v>30</v>
      </c>
      <c r="B16" s="152" t="s">
        <v>31</v>
      </c>
      <c r="C16" s="152" t="s">
        <v>32</v>
      </c>
      <c r="D16" s="152" t="s">
        <v>33</v>
      </c>
      <c r="E16" s="152" t="s">
        <v>34</v>
      </c>
      <c r="F16" s="152" t="s">
        <v>35</v>
      </c>
      <c r="G16" s="152" t="s">
        <v>36</v>
      </c>
      <c r="H16" s="152" t="s">
        <v>37</v>
      </c>
      <c r="I16" s="152" t="s">
        <v>38</v>
      </c>
      <c r="J16" s="152" t="s">
        <v>39</v>
      </c>
      <c r="K16" s="152" t="s">
        <v>40</v>
      </c>
      <c r="L16" s="152" t="s">
        <v>41</v>
      </c>
      <c r="M16" s="152" t="s">
        <v>42</v>
      </c>
      <c r="N16" s="152" t="s">
        <v>43</v>
      </c>
    </row>
    <row r="17" spans="1:14" s="149" customFormat="1" ht="31.5" x14ac:dyDescent="0.25">
      <c r="A17" s="169" t="s">
        <v>44</v>
      </c>
      <c r="B17" s="153">
        <v>41</v>
      </c>
      <c r="C17" s="153">
        <v>58</v>
      </c>
      <c r="D17" s="153">
        <v>56</v>
      </c>
      <c r="E17" s="153">
        <v>69</v>
      </c>
      <c r="F17" s="153">
        <v>33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f>SUM(B17:M17)</f>
        <v>257</v>
      </c>
    </row>
    <row r="18" spans="1:14" s="144" customFormat="1" ht="20.100000000000001" customHeight="1" x14ac:dyDescent="0.25">
      <c r="A18" s="170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4"/>
    </row>
    <row r="19" spans="1:14" s="120" customFormat="1" ht="15" customHeight="1" x14ac:dyDescent="0.2">
      <c r="A19" s="176" t="s">
        <v>47</v>
      </c>
      <c r="B19" s="177">
        <v>0</v>
      </c>
      <c r="C19" s="177">
        <v>0</v>
      </c>
      <c r="D19" s="177">
        <v>0</v>
      </c>
      <c r="E19" s="177">
        <v>1</v>
      </c>
      <c r="F19" s="177">
        <v>1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f>SUM(B19:M19)</f>
        <v>2</v>
      </c>
    </row>
    <row r="20" spans="1:14" s="120" customFormat="1" ht="15" customHeight="1" x14ac:dyDescent="0.2">
      <c r="A20" s="176" t="s">
        <v>46</v>
      </c>
      <c r="B20" s="177">
        <v>23</v>
      </c>
      <c r="C20" s="177">
        <v>31</v>
      </c>
      <c r="D20" s="177">
        <v>42</v>
      </c>
      <c r="E20" s="177">
        <v>16</v>
      </c>
      <c r="F20" s="177">
        <v>14</v>
      </c>
      <c r="G20" s="177">
        <v>0</v>
      </c>
      <c r="H20" s="177">
        <v>0</v>
      </c>
      <c r="I20" s="177">
        <v>0</v>
      </c>
      <c r="J20" s="177">
        <v>0</v>
      </c>
      <c r="K20" s="177">
        <v>0</v>
      </c>
      <c r="L20" s="177">
        <v>0</v>
      </c>
      <c r="M20" s="177">
        <v>0</v>
      </c>
      <c r="N20" s="177">
        <f>SUM(B20:M20)</f>
        <v>126</v>
      </c>
    </row>
    <row r="21" spans="1:14" s="120" customFormat="1" ht="9" customHeight="1" x14ac:dyDescent="0.2">
      <c r="A21" s="297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9"/>
    </row>
    <row r="22" spans="1:14" s="2" customFormat="1" ht="18" x14ac:dyDescent="0.25">
      <c r="A22" s="360" t="s">
        <v>90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2"/>
    </row>
    <row r="23" spans="1:14" s="50" customFormat="1" ht="15.75" x14ac:dyDescent="0.25">
      <c r="A23" s="171" t="s">
        <v>30</v>
      </c>
      <c r="B23" s="156" t="s">
        <v>31</v>
      </c>
      <c r="C23" s="156" t="s">
        <v>32</v>
      </c>
      <c r="D23" s="156" t="s">
        <v>33</v>
      </c>
      <c r="E23" s="156" t="s">
        <v>34</v>
      </c>
      <c r="F23" s="156" t="s">
        <v>35</v>
      </c>
      <c r="G23" s="156" t="s">
        <v>36</v>
      </c>
      <c r="H23" s="156" t="s">
        <v>37</v>
      </c>
      <c r="I23" s="156" t="s">
        <v>38</v>
      </c>
      <c r="J23" s="156" t="s">
        <v>39</v>
      </c>
      <c r="K23" s="156" t="s">
        <v>40</v>
      </c>
      <c r="L23" s="156" t="s">
        <v>41</v>
      </c>
      <c r="M23" s="156" t="s">
        <v>42</v>
      </c>
      <c r="N23" s="156" t="s">
        <v>43</v>
      </c>
    </row>
    <row r="24" spans="1:14" s="158" customFormat="1" ht="31.5" x14ac:dyDescent="0.25">
      <c r="A24" s="301" t="s">
        <v>44</v>
      </c>
      <c r="B24" s="157">
        <v>270.33999999999997</v>
      </c>
      <c r="C24" s="157">
        <v>518.87</v>
      </c>
      <c r="D24" s="157">
        <v>296.89</v>
      </c>
      <c r="E24" s="157">
        <v>565.76</v>
      </c>
      <c r="F24" s="157">
        <v>301.63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f>SUM(B24:M24)</f>
        <v>1953.4899999999998</v>
      </c>
    </row>
    <row r="25" spans="1:14" s="159" customFormat="1" ht="20.100000000000001" customHeight="1" x14ac:dyDescent="0.25">
      <c r="A25" s="302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157"/>
    </row>
    <row r="26" spans="1:14" s="123" customFormat="1" ht="15" customHeight="1" x14ac:dyDescent="0.2">
      <c r="A26" s="303" t="s">
        <v>47</v>
      </c>
      <c r="B26" s="178">
        <v>0</v>
      </c>
      <c r="C26" s="178">
        <v>0</v>
      </c>
      <c r="D26" s="178">
        <v>0</v>
      </c>
      <c r="E26" s="178">
        <v>4.1500000000000004</v>
      </c>
      <c r="F26" s="178">
        <v>6.9</v>
      </c>
      <c r="G26" s="178">
        <v>0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178">
        <v>0</v>
      </c>
      <c r="N26" s="178">
        <f t="shared" ref="N26:N27" si="1">SUM(B26:M26)</f>
        <v>11.05</v>
      </c>
    </row>
    <row r="27" spans="1:14" s="123" customFormat="1" ht="15" customHeight="1" x14ac:dyDescent="0.2">
      <c r="A27" s="303" t="s">
        <v>46</v>
      </c>
      <c r="B27" s="178">
        <v>136.96</v>
      </c>
      <c r="C27" s="178">
        <v>138.35</v>
      </c>
      <c r="D27" s="178">
        <v>265.64</v>
      </c>
      <c r="E27" s="178">
        <v>87.59</v>
      </c>
      <c r="F27" s="178">
        <v>59.6</v>
      </c>
      <c r="G27" s="178">
        <v>0</v>
      </c>
      <c r="H27" s="178">
        <v>0</v>
      </c>
      <c r="I27" s="178">
        <v>0</v>
      </c>
      <c r="J27" s="178">
        <v>0</v>
      </c>
      <c r="K27" s="178">
        <v>0</v>
      </c>
      <c r="L27" s="178">
        <v>0</v>
      </c>
      <c r="M27" s="178">
        <v>0</v>
      </c>
      <c r="N27" s="178">
        <f t="shared" si="1"/>
        <v>688.1400000000001</v>
      </c>
    </row>
    <row r="28" spans="1:14" x14ac:dyDescent="0.2">
      <c r="A28" s="172"/>
      <c r="B28" s="160"/>
      <c r="C28" s="160"/>
      <c r="D28" s="160"/>
      <c r="E28" s="160"/>
      <c r="F28" s="160"/>
      <c r="G28" s="160"/>
      <c r="H28" s="160"/>
      <c r="I28" s="160"/>
      <c r="J28" s="161"/>
      <c r="K28" s="161"/>
      <c r="L28" s="162"/>
      <c r="M28" s="162"/>
      <c r="N28" s="162"/>
    </row>
    <row r="29" spans="1:14" x14ac:dyDescent="0.2">
      <c r="A29" s="296" t="s">
        <v>0</v>
      </c>
    </row>
  </sheetData>
  <mergeCells count="4">
    <mergeCell ref="A1:N1"/>
    <mergeCell ref="A8:N8"/>
    <mergeCell ref="A15:N15"/>
    <mergeCell ref="A22:N22"/>
  </mergeCells>
  <pageMargins left="0.35433070866141736" right="0.19685039370078741" top="0.74803149606299213" bottom="0.74803149606299213" header="0.31496062992125984" footer="0.31496062992125984"/>
  <pageSetup paperSize="9" scale="90" orientation="landscape" r:id="rId1"/>
  <headerFooter>
    <oddFooter>&amp;L&amp;"-,Bold"&amp;14Forestry Division&amp;C&amp;"-,Bold"&amp;14 7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8"/>
  <sheetViews>
    <sheetView zoomScale="90" zoomScaleNormal="90" workbookViewId="0">
      <selection activeCell="B10" sqref="B10"/>
    </sheetView>
  </sheetViews>
  <sheetFormatPr defaultRowHeight="15" x14ac:dyDescent="0.2"/>
  <cols>
    <col min="1" max="1" width="6.28515625" style="3" customWidth="1"/>
    <col min="2" max="2" width="11.42578125" style="3" customWidth="1"/>
    <col min="3" max="4" width="8.28515625" style="3" customWidth="1"/>
    <col min="5" max="5" width="8.42578125" style="3" customWidth="1"/>
    <col min="6" max="6" width="1.42578125" style="3" customWidth="1"/>
    <col min="7" max="7" width="11.28515625" style="3" customWidth="1"/>
    <col min="8" max="8" width="8.85546875" style="3" customWidth="1"/>
    <col min="9" max="9" width="8.28515625" style="3" customWidth="1"/>
    <col min="10" max="10" width="9.140625" style="3" customWidth="1"/>
    <col min="11" max="11" width="1.85546875" style="3" customWidth="1"/>
    <col min="12" max="12" width="8.28515625" style="3" bestFit="1" customWidth="1"/>
    <col min="13" max="13" width="6.42578125" style="3" bestFit="1" customWidth="1"/>
    <col min="14" max="14" width="6.5703125" style="3" bestFit="1" customWidth="1"/>
    <col min="15" max="15" width="8.28515625" style="3" bestFit="1" customWidth="1"/>
    <col min="16" max="16" width="1.42578125" style="3" customWidth="1"/>
    <col min="17" max="18" width="9.5703125" style="3" customWidth="1"/>
    <col min="19" max="16384" width="9.140625" style="3"/>
  </cols>
  <sheetData>
    <row r="1" spans="1:18" s="196" customFormat="1" ht="20.25" x14ac:dyDescent="0.3">
      <c r="A1" s="195" t="s">
        <v>91</v>
      </c>
      <c r="B1" s="195"/>
      <c r="C1" s="195"/>
      <c r="D1" s="195"/>
      <c r="E1" s="195"/>
      <c r="F1" s="195"/>
    </row>
    <row r="2" spans="1:18" ht="18.75" thickBot="1" x14ac:dyDescent="0.3">
      <c r="A2" s="182"/>
      <c r="B2" s="182"/>
      <c r="C2" s="182"/>
      <c r="D2" s="182"/>
      <c r="E2" s="182"/>
      <c r="F2" s="182"/>
    </row>
    <row r="3" spans="1:18" ht="16.5" thickBot="1" x14ac:dyDescent="0.3">
      <c r="B3" s="363">
        <v>2020</v>
      </c>
      <c r="C3" s="364"/>
      <c r="D3" s="364"/>
      <c r="E3" s="365"/>
      <c r="F3" s="184"/>
      <c r="G3" s="363">
        <v>2019</v>
      </c>
      <c r="H3" s="364"/>
      <c r="I3" s="364"/>
      <c r="J3" s="365"/>
      <c r="K3" s="184"/>
      <c r="L3" s="366" t="s">
        <v>2</v>
      </c>
      <c r="M3" s="367"/>
      <c r="N3" s="367"/>
      <c r="O3" s="368"/>
      <c r="P3" s="185"/>
      <c r="Q3" s="366" t="s">
        <v>3</v>
      </c>
      <c r="R3" s="368"/>
    </row>
    <row r="4" spans="1:18" ht="47.25" x14ac:dyDescent="0.25">
      <c r="A4" s="85" t="s">
        <v>24</v>
      </c>
      <c r="B4" s="186" t="s">
        <v>48</v>
      </c>
      <c r="C4" s="187" t="s">
        <v>5</v>
      </c>
      <c r="D4" s="188" t="s">
        <v>49</v>
      </c>
      <c r="E4" s="188" t="s">
        <v>5</v>
      </c>
      <c r="F4" s="188"/>
      <c r="G4" s="186" t="s">
        <v>48</v>
      </c>
      <c r="H4" s="187" t="s">
        <v>5</v>
      </c>
      <c r="I4" s="188" t="s">
        <v>49</v>
      </c>
      <c r="J4" s="188" t="s">
        <v>5</v>
      </c>
      <c r="K4" s="188"/>
      <c r="L4" s="187" t="s">
        <v>25</v>
      </c>
      <c r="M4" s="187" t="s">
        <v>5</v>
      </c>
      <c r="N4" s="189" t="s">
        <v>6</v>
      </c>
      <c r="O4" s="189" t="s">
        <v>5</v>
      </c>
      <c r="P4" s="189"/>
      <c r="Q4" s="187" t="s">
        <v>25</v>
      </c>
      <c r="R4" s="190" t="s">
        <v>6</v>
      </c>
    </row>
    <row r="5" spans="1:18" ht="15.75" x14ac:dyDescent="0.25">
      <c r="A5" s="90" t="s">
        <v>7</v>
      </c>
      <c r="B5" s="91">
        <v>33</v>
      </c>
      <c r="C5" s="91">
        <f>B5</f>
        <v>33</v>
      </c>
      <c r="D5" s="191">
        <v>204.8</v>
      </c>
      <c r="E5" s="191">
        <f>D5</f>
        <v>204.8</v>
      </c>
      <c r="F5" s="191"/>
      <c r="G5" s="91">
        <v>57</v>
      </c>
      <c r="H5" s="91">
        <f>G5</f>
        <v>57</v>
      </c>
      <c r="I5" s="191">
        <v>404.38</v>
      </c>
      <c r="J5" s="191">
        <f>I5</f>
        <v>404.38</v>
      </c>
      <c r="K5" s="191"/>
      <c r="L5" s="94">
        <f t="shared" ref="L5:O5" si="0">B5-G5</f>
        <v>-24</v>
      </c>
      <c r="M5" s="94">
        <f t="shared" si="0"/>
        <v>-24</v>
      </c>
      <c r="N5" s="192">
        <f t="shared" si="0"/>
        <v>-199.57999999999998</v>
      </c>
      <c r="O5" s="192">
        <f t="shared" si="0"/>
        <v>-199.57999999999998</v>
      </c>
      <c r="P5" s="192"/>
      <c r="Q5" s="96">
        <f t="shared" ref="Q5" si="1">M5/H5</f>
        <v>-0.42105263157894735</v>
      </c>
      <c r="R5" s="193">
        <f t="shared" ref="R5" si="2">O5/J5</f>
        <v>-0.49354567486027989</v>
      </c>
    </row>
    <row r="6" spans="1:18" ht="15.75" x14ac:dyDescent="0.25">
      <c r="A6" s="90" t="s">
        <v>8</v>
      </c>
      <c r="B6" s="91">
        <v>33</v>
      </c>
      <c r="C6" s="91">
        <f>B6+C5</f>
        <v>66</v>
      </c>
      <c r="D6" s="191">
        <v>202.69</v>
      </c>
      <c r="E6" s="191">
        <f>D6+E5</f>
        <v>407.49</v>
      </c>
      <c r="F6" s="191"/>
      <c r="G6" s="91">
        <v>57</v>
      </c>
      <c r="H6" s="91">
        <f t="shared" ref="H6:H16" si="3">G6+H5</f>
        <v>114</v>
      </c>
      <c r="I6" s="191">
        <v>408.79</v>
      </c>
      <c r="J6" s="191">
        <f t="shared" ref="J6:J16" si="4">I6+J5</f>
        <v>813.17000000000007</v>
      </c>
      <c r="K6" s="191"/>
      <c r="L6" s="94">
        <f t="shared" ref="L6" si="5">B6-G6</f>
        <v>-24</v>
      </c>
      <c r="M6" s="94">
        <f t="shared" ref="M6" si="6">C6-H6</f>
        <v>-48</v>
      </c>
      <c r="N6" s="192">
        <f t="shared" ref="N6" si="7">D6-I6</f>
        <v>-206.10000000000002</v>
      </c>
      <c r="O6" s="192">
        <f t="shared" ref="O6" si="8">E6-J6</f>
        <v>-405.68000000000006</v>
      </c>
      <c r="P6" s="192"/>
      <c r="Q6" s="96">
        <f t="shared" ref="Q6" si="9">M6/H6</f>
        <v>-0.42105263157894735</v>
      </c>
      <c r="R6" s="193">
        <f t="shared" ref="R6" si="10">O6/J6</f>
        <v>-0.49888707158404766</v>
      </c>
    </row>
    <row r="7" spans="1:18" ht="15.75" x14ac:dyDescent="0.25">
      <c r="A7" s="90" t="s">
        <v>9</v>
      </c>
      <c r="B7" s="91">
        <v>50</v>
      </c>
      <c r="C7" s="91">
        <f>B7+C6</f>
        <v>116</v>
      </c>
      <c r="D7" s="191">
        <v>401.06</v>
      </c>
      <c r="E7" s="191">
        <f>D7+E6</f>
        <v>808.55</v>
      </c>
      <c r="F7" s="191"/>
      <c r="G7" s="91">
        <v>49</v>
      </c>
      <c r="H7" s="91">
        <f t="shared" si="3"/>
        <v>163</v>
      </c>
      <c r="I7" s="191">
        <v>373.87</v>
      </c>
      <c r="J7" s="191">
        <f t="shared" si="4"/>
        <v>1187.04</v>
      </c>
      <c r="K7" s="191"/>
      <c r="L7" s="94">
        <f t="shared" ref="L7" si="11">B7-G7</f>
        <v>1</v>
      </c>
      <c r="M7" s="94">
        <f t="shared" ref="M7" si="12">C7-H7</f>
        <v>-47</v>
      </c>
      <c r="N7" s="192">
        <f t="shared" ref="N7" si="13">D7-I7</f>
        <v>27.189999999999998</v>
      </c>
      <c r="O7" s="192">
        <f t="shared" ref="O7" si="14">E7-J7</f>
        <v>-378.49</v>
      </c>
      <c r="P7" s="192"/>
      <c r="Q7" s="96">
        <f t="shared" ref="Q7" si="15">M7/H7</f>
        <v>-0.28834355828220859</v>
      </c>
      <c r="R7" s="193">
        <f t="shared" ref="R7" si="16">O7/J7</f>
        <v>-0.31885193422294111</v>
      </c>
    </row>
    <row r="8" spans="1:18" ht="15.75" x14ac:dyDescent="0.25">
      <c r="A8" s="90" t="s">
        <v>10</v>
      </c>
      <c r="B8" s="91">
        <v>39</v>
      </c>
      <c r="C8" s="91">
        <f>B8+C7</f>
        <v>155</v>
      </c>
      <c r="D8" s="191">
        <v>271.70999999999998</v>
      </c>
      <c r="E8" s="191">
        <f>D8+E7</f>
        <v>1080.26</v>
      </c>
      <c r="F8" s="191"/>
      <c r="G8" s="91">
        <v>55</v>
      </c>
      <c r="H8" s="91">
        <f t="shared" si="3"/>
        <v>218</v>
      </c>
      <c r="I8" s="191">
        <v>515.87</v>
      </c>
      <c r="J8" s="191">
        <f t="shared" si="4"/>
        <v>1702.9099999999999</v>
      </c>
      <c r="K8" s="191"/>
      <c r="L8" s="94">
        <f t="shared" ref="L8" si="17">B8-G8</f>
        <v>-16</v>
      </c>
      <c r="M8" s="94">
        <f t="shared" ref="M8" si="18">C8-H8</f>
        <v>-63</v>
      </c>
      <c r="N8" s="192">
        <f t="shared" ref="N8" si="19">D8-I8</f>
        <v>-244.16000000000003</v>
      </c>
      <c r="O8" s="192">
        <f t="shared" ref="O8" si="20">E8-J8</f>
        <v>-622.64999999999986</v>
      </c>
      <c r="P8" s="192"/>
      <c r="Q8" s="96">
        <f t="shared" ref="Q8" si="21">M8/H8</f>
        <v>-0.28899082568807338</v>
      </c>
      <c r="R8" s="193">
        <f t="shared" ref="R8" si="22">O8/J8</f>
        <v>-0.36563881825815803</v>
      </c>
    </row>
    <row r="9" spans="1:18" ht="15.75" x14ac:dyDescent="0.25">
      <c r="A9" s="90" t="s">
        <v>11</v>
      </c>
      <c r="B9" s="91">
        <v>25</v>
      </c>
      <c r="C9" s="91">
        <f>B9+C8</f>
        <v>180</v>
      </c>
      <c r="D9" s="191">
        <v>250.55</v>
      </c>
      <c r="E9" s="191">
        <f>D9+E8</f>
        <v>1330.81</v>
      </c>
      <c r="F9" s="191"/>
      <c r="G9" s="91">
        <v>24</v>
      </c>
      <c r="H9" s="91">
        <f t="shared" si="3"/>
        <v>242</v>
      </c>
      <c r="I9" s="191">
        <v>190.89</v>
      </c>
      <c r="J9" s="191">
        <f t="shared" si="4"/>
        <v>1893.7999999999997</v>
      </c>
      <c r="K9" s="191"/>
      <c r="L9" s="94">
        <f t="shared" ref="L9" si="23">B9-G9</f>
        <v>1</v>
      </c>
      <c r="M9" s="94">
        <f t="shared" ref="M9" si="24">C9-H9</f>
        <v>-62</v>
      </c>
      <c r="N9" s="192">
        <f t="shared" ref="N9" si="25">D9-I9</f>
        <v>59.660000000000025</v>
      </c>
      <c r="O9" s="192">
        <f t="shared" ref="O9" si="26">E9-J9</f>
        <v>-562.98999999999978</v>
      </c>
      <c r="P9" s="192"/>
      <c r="Q9" s="96">
        <f t="shared" ref="Q9" si="27">M9/H9</f>
        <v>-0.256198347107438</v>
      </c>
      <c r="R9" s="193">
        <f t="shared" ref="R9" si="28">O9/J9</f>
        <v>-0.29728059985214905</v>
      </c>
    </row>
    <row r="10" spans="1:18" ht="15.75" x14ac:dyDescent="0.25">
      <c r="A10" s="90" t="s">
        <v>12</v>
      </c>
      <c r="B10" s="91"/>
      <c r="C10" s="91"/>
      <c r="D10" s="191"/>
      <c r="E10" s="191"/>
      <c r="F10" s="191"/>
      <c r="G10" s="91">
        <v>7</v>
      </c>
      <c r="H10" s="91">
        <f t="shared" si="3"/>
        <v>249</v>
      </c>
      <c r="I10" s="191">
        <v>57</v>
      </c>
      <c r="J10" s="191">
        <f t="shared" si="4"/>
        <v>1950.7999999999997</v>
      </c>
      <c r="K10" s="191"/>
      <c r="L10" s="94"/>
      <c r="M10" s="94"/>
      <c r="N10" s="192"/>
      <c r="O10" s="192"/>
      <c r="P10" s="192"/>
      <c r="Q10" s="96"/>
      <c r="R10" s="193"/>
    </row>
    <row r="11" spans="1:18" ht="15.75" x14ac:dyDescent="0.25">
      <c r="A11" s="90" t="s">
        <v>13</v>
      </c>
      <c r="B11" s="91"/>
      <c r="C11" s="91"/>
      <c r="D11" s="191"/>
      <c r="E11" s="191"/>
      <c r="F11" s="191"/>
      <c r="G11" s="91">
        <v>4</v>
      </c>
      <c r="H11" s="91">
        <f t="shared" si="3"/>
        <v>253</v>
      </c>
      <c r="I11" s="191">
        <v>31.19</v>
      </c>
      <c r="J11" s="191">
        <f t="shared" si="4"/>
        <v>1981.9899999999998</v>
      </c>
      <c r="K11" s="191"/>
      <c r="L11" s="94"/>
      <c r="M11" s="94"/>
      <c r="N11" s="192"/>
      <c r="O11" s="192"/>
      <c r="P11" s="192"/>
      <c r="Q11" s="96"/>
      <c r="R11" s="193"/>
    </row>
    <row r="12" spans="1:18" ht="15.75" x14ac:dyDescent="0.25">
      <c r="A12" s="90" t="s">
        <v>14</v>
      </c>
      <c r="B12" s="91"/>
      <c r="C12" s="91"/>
      <c r="D12" s="191"/>
      <c r="E12" s="191"/>
      <c r="F12" s="191"/>
      <c r="G12" s="91">
        <v>4</v>
      </c>
      <c r="H12" s="91">
        <f t="shared" si="3"/>
        <v>257</v>
      </c>
      <c r="I12" s="191">
        <v>36.71</v>
      </c>
      <c r="J12" s="191">
        <f t="shared" si="4"/>
        <v>2018.6999999999998</v>
      </c>
      <c r="K12" s="191"/>
      <c r="L12" s="94"/>
      <c r="M12" s="94"/>
      <c r="N12" s="192"/>
      <c r="O12" s="192"/>
      <c r="P12" s="192"/>
      <c r="Q12" s="96"/>
      <c r="R12" s="193"/>
    </row>
    <row r="13" spans="1:18" ht="15.75" x14ac:dyDescent="0.25">
      <c r="A13" s="90" t="s">
        <v>15</v>
      </c>
      <c r="B13" s="91"/>
      <c r="C13" s="91"/>
      <c r="D13" s="191"/>
      <c r="E13" s="191"/>
      <c r="F13" s="191"/>
      <c r="G13" s="91">
        <v>34</v>
      </c>
      <c r="H13" s="91">
        <f t="shared" si="3"/>
        <v>291</v>
      </c>
      <c r="I13" s="191">
        <v>351.82</v>
      </c>
      <c r="J13" s="191">
        <f t="shared" si="4"/>
        <v>2370.52</v>
      </c>
      <c r="K13" s="191"/>
      <c r="L13" s="94"/>
      <c r="M13" s="94"/>
      <c r="N13" s="192"/>
      <c r="O13" s="192"/>
      <c r="P13" s="192"/>
      <c r="Q13" s="96"/>
      <c r="R13" s="193"/>
    </row>
    <row r="14" spans="1:18" ht="15.75" x14ac:dyDescent="0.25">
      <c r="A14" s="90" t="s">
        <v>16</v>
      </c>
      <c r="B14" s="91"/>
      <c r="C14" s="91"/>
      <c r="D14" s="191"/>
      <c r="E14" s="191"/>
      <c r="F14" s="191"/>
      <c r="G14" s="91">
        <v>70</v>
      </c>
      <c r="H14" s="91">
        <f t="shared" si="3"/>
        <v>361</v>
      </c>
      <c r="I14" s="191">
        <v>576.05999999999995</v>
      </c>
      <c r="J14" s="191">
        <f t="shared" si="4"/>
        <v>2946.58</v>
      </c>
      <c r="K14" s="191"/>
      <c r="L14" s="94"/>
      <c r="M14" s="94"/>
      <c r="N14" s="192"/>
      <c r="O14" s="192"/>
      <c r="P14" s="192"/>
      <c r="Q14" s="96"/>
      <c r="R14" s="193"/>
    </row>
    <row r="15" spans="1:18" ht="15.75" x14ac:dyDescent="0.25">
      <c r="A15" s="90" t="s">
        <v>17</v>
      </c>
      <c r="B15" s="91"/>
      <c r="C15" s="91"/>
      <c r="D15" s="191"/>
      <c r="E15" s="191"/>
      <c r="F15" s="191"/>
      <c r="G15" s="91">
        <v>46</v>
      </c>
      <c r="H15" s="91">
        <f t="shared" si="3"/>
        <v>407</v>
      </c>
      <c r="I15" s="191">
        <v>247.33</v>
      </c>
      <c r="J15" s="191">
        <f t="shared" si="4"/>
        <v>3193.91</v>
      </c>
      <c r="K15" s="191"/>
      <c r="L15" s="94"/>
      <c r="M15" s="94"/>
      <c r="N15" s="192"/>
      <c r="O15" s="192"/>
      <c r="P15" s="192"/>
      <c r="Q15" s="96"/>
      <c r="R15" s="193"/>
    </row>
    <row r="16" spans="1:18" ht="15.75" x14ac:dyDescent="0.25">
      <c r="A16" s="90" t="s">
        <v>18</v>
      </c>
      <c r="B16" s="91"/>
      <c r="C16" s="91"/>
      <c r="D16" s="191"/>
      <c r="E16" s="191"/>
      <c r="F16" s="191"/>
      <c r="G16" s="91">
        <v>25</v>
      </c>
      <c r="H16" s="91">
        <f t="shared" si="3"/>
        <v>432</v>
      </c>
      <c r="I16" s="191">
        <v>171.95</v>
      </c>
      <c r="J16" s="191">
        <f t="shared" si="4"/>
        <v>3365.8599999999997</v>
      </c>
      <c r="K16" s="191"/>
      <c r="L16" s="94"/>
      <c r="M16" s="94"/>
      <c r="N16" s="192"/>
      <c r="O16" s="192"/>
      <c r="P16" s="192"/>
      <c r="Q16" s="96"/>
      <c r="R16" s="193"/>
    </row>
    <row r="18" spans="1:6" ht="15.75" x14ac:dyDescent="0.25">
      <c r="A18" s="183" t="s">
        <v>50</v>
      </c>
      <c r="B18" s="183"/>
      <c r="C18" s="183"/>
      <c r="D18" s="183"/>
      <c r="E18" s="183"/>
      <c r="F18" s="183"/>
    </row>
  </sheetData>
  <mergeCells count="4">
    <mergeCell ref="B3:E3"/>
    <mergeCell ref="G3:J3"/>
    <mergeCell ref="L3:O3"/>
    <mergeCell ref="Q3:R3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&amp;L&amp;"-,Bold"&amp;14Forestry Division&amp;C&amp;"-,Bold"&amp;14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TITLE</vt:lpstr>
      <vt:lpstr>AFFOR 1ST GRANTS €_HECTARES</vt:lpstr>
      <vt:lpstr>AFFOR 2ND GRANTS €_HECTARES</vt:lpstr>
      <vt:lpstr>PREMIUMS €</vt:lpstr>
      <vt:lpstr>FOREST ROADS €_L METRES</vt:lpstr>
      <vt:lpstr>Form 1's Summary</vt:lpstr>
      <vt:lpstr>Form 1's Recd - Details</vt:lpstr>
      <vt:lpstr>Form 1's Tech Approved-Details</vt:lpstr>
      <vt:lpstr>Form 1's Financial Apps issued</vt:lpstr>
      <vt:lpstr>Form 2's  Summary </vt:lpstr>
      <vt:lpstr>Form 2's Recd - Details</vt:lpstr>
      <vt:lpstr>Form 2's Approved - Details</vt:lpstr>
      <vt:lpstr>Forest Roads - Form 1's</vt:lpstr>
      <vt:lpstr>Forest Roads - Form 2's</vt:lpstr>
      <vt:lpstr>Felling</vt:lpstr>
    </vt:vector>
  </TitlesOfParts>
  <Company>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ann.gregg</dc:creator>
  <cp:lastModifiedBy>Peppard, Derek</cp:lastModifiedBy>
  <cp:lastPrinted>2020-06-15T13:08:52Z</cp:lastPrinted>
  <dcterms:created xsi:type="dcterms:W3CDTF">2018-01-31T17:37:26Z</dcterms:created>
  <dcterms:modified xsi:type="dcterms:W3CDTF">2020-11-25T17:16:27Z</dcterms:modified>
</cp:coreProperties>
</file>